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USER\Křižovatka 4. brána_PDPS\TISK\02 Tisk_ČISTOPIS 13-07-2022\"/>
    </mc:Choice>
  </mc:AlternateContent>
  <xr:revisionPtr revIDLastSave="0" documentId="11_63B682FBD756F49DBDAF1CBBB3753373C1EB086E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000 - Vedlejší a ostatní ..." sheetId="2" r:id="rId2"/>
    <sheet name="020 - Příprava území" sheetId="3" r:id="rId3"/>
    <sheet name="101 - Okružní křižovatka ..." sheetId="4" r:id="rId4"/>
    <sheet name="102 - Parkoviště a zpevně..." sheetId="5" r:id="rId5"/>
    <sheet name="190 - Dopravní značení tr..." sheetId="6" r:id="rId6"/>
    <sheet name="191 - Dopravní značení pr..." sheetId="7" r:id="rId7"/>
    <sheet name="301 - Dešťová kanalizace" sheetId="8" r:id="rId8"/>
    <sheet name="302 - Přeložka vodovod..." sheetId="9" r:id="rId9"/>
    <sheet name="303 - Přeložka vodovod..." sheetId="10" r:id="rId10"/>
    <sheet name="401 - Přeložka sítí VO" sheetId="11" r:id="rId11"/>
    <sheet name="402 - Nové sítě VO" sheetId="12" r:id="rId12"/>
    <sheet name="403 - Přeložka sítí AO" sheetId="13" r:id="rId13"/>
    <sheet name="501 - Přeložka STL plynovodu" sheetId="14" r:id="rId14"/>
    <sheet name="501.1 - Přeložka STL plyn..." sheetId="15" r:id="rId15"/>
    <sheet name="801.1 - Vegetační úpravy ..." sheetId="16" r:id="rId16"/>
    <sheet name="801.2 - Vegetační úpravy ..." sheetId="17" r:id="rId17"/>
    <sheet name="801.3 - Vegetační úpravy ..." sheetId="18" r:id="rId18"/>
    <sheet name="801.4 - Trvalkové výsadby" sheetId="19" r:id="rId19"/>
    <sheet name="Seznam figur" sheetId="20" r:id="rId20"/>
  </sheets>
  <definedNames>
    <definedName name="_xlnm._FilterDatabase" localSheetId="1" hidden="1">'000 - Vedlejší a ostatní ...'!$C$125:$K$150</definedName>
    <definedName name="_xlnm._FilterDatabase" localSheetId="2" hidden="1">'020 - Příprava území'!$C$123:$K$233</definedName>
    <definedName name="_xlnm._FilterDatabase" localSheetId="3" hidden="1">'101 - Okružní křižovatka ...'!$C$131:$K$716</definedName>
    <definedName name="_xlnm._FilterDatabase" localSheetId="4" hidden="1">'102 - Parkoviště a zpevně...'!$C$128:$K$841</definedName>
    <definedName name="_xlnm._FilterDatabase" localSheetId="5" hidden="1">'190 - Dopravní značení tr...'!$C$123:$K$272</definedName>
    <definedName name="_xlnm._FilterDatabase" localSheetId="6" hidden="1">'191 - Dopravní značení pr...'!$C$121:$K$194</definedName>
    <definedName name="_xlnm._FilterDatabase" localSheetId="7" hidden="1">'301 - Dešťová kanalizace'!$C$129:$K$416</definedName>
    <definedName name="_xlnm._FilterDatabase" localSheetId="8" hidden="1">'302 - Přeložka vodovod...'!$C$127:$K$380</definedName>
    <definedName name="_xlnm._FilterDatabase" localSheetId="9" hidden="1">'303 - Přeložka vodovod...'!$C$134:$K$582</definedName>
    <definedName name="_xlnm._FilterDatabase" localSheetId="10" hidden="1">'401 - Přeložka sítí VO'!$C$130:$K$226</definedName>
    <definedName name="_xlnm._FilterDatabase" localSheetId="11" hidden="1">'402 - Nové sítě VO'!$C$130:$K$227</definedName>
    <definedName name="_xlnm._FilterDatabase" localSheetId="12" hidden="1">'403 - Přeložka sítí AO'!$C$129:$K$187</definedName>
    <definedName name="_xlnm._FilterDatabase" localSheetId="13" hidden="1">'501 - Přeložka STL plynovodu'!$C$122:$K$222</definedName>
    <definedName name="_xlnm._FilterDatabase" localSheetId="14" hidden="1">'501.1 - Přeložka STL plyn...'!$C$123:$K$196</definedName>
    <definedName name="_xlnm._FilterDatabase" localSheetId="15" hidden="1">'801.1 - Vegetační úpravy ...'!$C$122:$K$181</definedName>
    <definedName name="_xlnm._FilterDatabase" localSheetId="16" hidden="1">'801.2 - Vegetační úpravy ...'!$C$122:$K$158</definedName>
    <definedName name="_xlnm._FilterDatabase" localSheetId="17" hidden="1">'801.3 - Vegetační úpravy ...'!$C$122:$K$134</definedName>
    <definedName name="_xlnm._FilterDatabase" localSheetId="18" hidden="1">'801.4 - Trvalkové výsadby'!$C$123:$K$147</definedName>
    <definedName name="_xlnm.Print_Titles" localSheetId="0">'Rekapitulace stavby'!$92:$92</definedName>
    <definedName name="_xlnm.Print_Titles" localSheetId="1">'000 - Vedlejší a ostatní ...'!$125:$125</definedName>
    <definedName name="_xlnm.Print_Titles" localSheetId="2">'020 - Příprava území'!$123:$123</definedName>
    <definedName name="_xlnm.Print_Titles" localSheetId="3">'101 - Okružní křižovatka ...'!$131:$131</definedName>
    <definedName name="_xlnm.Print_Titles" localSheetId="4">'102 - Parkoviště a zpevně...'!$128:$128</definedName>
    <definedName name="_xlnm.Print_Titles" localSheetId="5">'190 - Dopravní značení tr...'!$123:$123</definedName>
    <definedName name="_xlnm.Print_Titles" localSheetId="6">'191 - Dopravní značení pr...'!$121:$121</definedName>
    <definedName name="_xlnm.Print_Titles" localSheetId="7">'301 - Dešťová kanalizace'!$129:$129</definedName>
    <definedName name="_xlnm.Print_Titles" localSheetId="8">'302 - Přeložka vodovod...'!$127:$127</definedName>
    <definedName name="_xlnm.Print_Titles" localSheetId="9">'303 - Přeložka vodovod...'!$134:$134</definedName>
    <definedName name="_xlnm.Print_Titles" localSheetId="10">'401 - Přeložka sítí VO'!$130:$130</definedName>
    <definedName name="_xlnm.Print_Titles" localSheetId="11">'402 - Nové sítě VO'!$130:$130</definedName>
    <definedName name="_xlnm.Print_Titles" localSheetId="12">'403 - Přeložka sítí AO'!$129:$129</definedName>
    <definedName name="_xlnm.Print_Titles" localSheetId="13">'501 - Přeložka STL plynovodu'!$122:$122</definedName>
    <definedName name="_xlnm.Print_Titles" localSheetId="14">'501.1 - Přeložka STL plyn...'!$123:$123</definedName>
    <definedName name="_xlnm.Print_Titles" localSheetId="15">'801.1 - Vegetační úpravy ...'!$122:$122</definedName>
    <definedName name="_xlnm.Print_Titles" localSheetId="16">'801.2 - Vegetační úpravy ...'!$122:$122</definedName>
    <definedName name="_xlnm.Print_Titles" localSheetId="17">'801.3 - Vegetační úpravy ...'!$122:$122</definedName>
    <definedName name="_xlnm.Print_Titles" localSheetId="18">'801.4 - Trvalkové výsadby'!$123:$123</definedName>
    <definedName name="_xlnm.Print_Titles" localSheetId="19">'Seznam figur'!$9:$9</definedName>
    <definedName name="_xlnm.Print_Area" localSheetId="0">'Rekapitulace stavby'!$D$4:$AO$76,'Rekapitulace stavby'!$C$82:$AQ$127</definedName>
    <definedName name="_xlnm.Print_Area" localSheetId="1">'000 - Vedlejší a ostatní ...'!$C$4:$J$76,'000 - Vedlejší a ostatní ...'!$C$82:$J$105,'000 - Vedlejší a ostatní ...'!$C$111:$K$150</definedName>
    <definedName name="_xlnm.Print_Area" localSheetId="2">'020 - Příprava území'!$C$4:$J$76,'020 - Příprava území'!$C$82:$J$103,'020 - Příprava území'!$C$109:$K$233</definedName>
    <definedName name="_xlnm.Print_Area" localSheetId="3">'101 - Okružní křižovatka ...'!$C$4:$J$76,'101 - Okružní křižovatka ...'!$C$82:$J$111,'101 - Okružní křižovatka ...'!$C$117:$K$716</definedName>
    <definedName name="_xlnm.Print_Area" localSheetId="4">'102 - Parkoviště a zpevně...'!$C$4:$J$76,'102 - Parkoviště a zpevně...'!$C$82:$J$108,'102 - Parkoviště a zpevně...'!$C$114:$K$841</definedName>
    <definedName name="_xlnm.Print_Area" localSheetId="5">'190 - Dopravní značení tr...'!$C$4:$J$76,'190 - Dopravní značení tr...'!$C$82:$J$103,'190 - Dopravní značení tr...'!$C$109:$K$272</definedName>
    <definedName name="_xlnm.Print_Area" localSheetId="6">'191 - Dopravní značení pr...'!$C$4:$J$76,'191 - Dopravní značení pr...'!$C$82:$J$101,'191 - Dopravní značení pr...'!$C$107:$K$194</definedName>
    <definedName name="_xlnm.Print_Area" localSheetId="7">'301 - Dešťová kanalizace'!$C$4:$J$76,'301 - Dešťová kanalizace'!$C$82:$J$109,'301 - Dešťová kanalizace'!$C$115:$K$416</definedName>
    <definedName name="_xlnm.Print_Area" localSheetId="8">'302 - Přeložka vodovod...'!$C$4:$J$76,'302 - Přeložka vodovod...'!$C$82:$J$107,'302 - Přeložka vodovod...'!$C$113:$K$380</definedName>
    <definedName name="_xlnm.Print_Area" localSheetId="9">'303 - Přeložka vodovod...'!$C$4:$J$76,'303 - Přeložka vodovod...'!$C$82:$J$114,'303 - Přeložka vodovod...'!$C$120:$K$582</definedName>
    <definedName name="_xlnm.Print_Area" localSheetId="10">'401 - Přeložka sítí VO'!$C$4:$J$76,'401 - Přeložka sítí VO'!$C$82:$J$110,'401 - Přeložka sítí VO'!$C$116:$K$226</definedName>
    <definedName name="_xlnm.Print_Area" localSheetId="11">'402 - Nové sítě VO'!$C$4:$J$76,'402 - Nové sítě VO'!$C$82:$J$110,'402 - Nové sítě VO'!$C$116:$K$227</definedName>
    <definedName name="_xlnm.Print_Area" localSheetId="12">'403 - Přeložka sítí AO'!$C$4:$J$76,'403 - Přeložka sítí AO'!$C$82:$J$109,'403 - Přeložka sítí AO'!$C$115:$K$187</definedName>
    <definedName name="_xlnm.Print_Area" localSheetId="13">'501 - Přeložka STL plynovodu'!$C$4:$J$76,'501 - Přeložka STL plynovodu'!$C$82:$J$102,'501 - Přeložka STL plynovodu'!$C$108:$K$222</definedName>
    <definedName name="_xlnm.Print_Area" localSheetId="14">'501.1 - Přeložka STL plyn...'!$C$4:$J$76,'501.1 - Přeložka STL plyn...'!$C$82:$J$103,'501.1 - Přeložka STL plyn...'!$C$109:$K$196</definedName>
    <definedName name="_xlnm.Print_Area" localSheetId="15">'801.1 - Vegetační úpravy ...'!$C$4:$J$76,'801.1 - Vegetační úpravy ...'!$C$82:$J$102,'801.1 - Vegetační úpravy ...'!$C$108:$K$181</definedName>
    <definedName name="_xlnm.Print_Area" localSheetId="16">'801.2 - Vegetační úpravy ...'!$C$4:$J$76,'801.2 - Vegetační úpravy ...'!$C$82:$J$102,'801.2 - Vegetační úpravy ...'!$C$108:$K$158</definedName>
    <definedName name="_xlnm.Print_Area" localSheetId="17">'801.3 - Vegetační úpravy ...'!$C$4:$J$76,'801.3 - Vegetační úpravy ...'!$C$82:$J$102,'801.3 - Vegetační úpravy ...'!$C$108:$K$134</definedName>
    <definedName name="_xlnm.Print_Area" localSheetId="18">'801.4 - Trvalkové výsadby'!$C$4:$J$76,'801.4 - Trvalkové výsadby'!$C$82:$J$103,'801.4 - Trvalkové výsadby'!$C$109:$K$147</definedName>
    <definedName name="_xlnm.Print_Area" localSheetId="19">'Seznam figur'!$C$4:$G$57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0" l="1"/>
  <c r="J39" i="19"/>
  <c r="J38" i="19"/>
  <c r="AY126" i="1"/>
  <c r="J37" i="19"/>
  <c r="AX126" i="1"/>
  <c r="BI147" i="19"/>
  <c r="BH147" i="19"/>
  <c r="BG147" i="19"/>
  <c r="BF147" i="19"/>
  <c r="T147" i="19"/>
  <c r="T146" i="19"/>
  <c r="R147" i="19"/>
  <c r="R146" i="19"/>
  <c r="P147" i="19"/>
  <c r="P146" i="19"/>
  <c r="BI145" i="19"/>
  <c r="BH145" i="19"/>
  <c r="BG145" i="19"/>
  <c r="BF145" i="19"/>
  <c r="T145" i="19"/>
  <c r="T144" i="19"/>
  <c r="R145" i="19"/>
  <c r="R144" i="19"/>
  <c r="P145" i="19"/>
  <c r="P144" i="19"/>
  <c r="BI143" i="19"/>
  <c r="BH143" i="19"/>
  <c r="BG143" i="19"/>
  <c r="BF143" i="19"/>
  <c r="T143" i="19"/>
  <c r="R143" i="19"/>
  <c r="P143" i="19"/>
  <c r="BI142" i="19"/>
  <c r="BH142" i="19"/>
  <c r="BG142" i="19"/>
  <c r="BF142" i="19"/>
  <c r="T142" i="19"/>
  <c r="R142" i="19"/>
  <c r="P142" i="19"/>
  <c r="BI138" i="19"/>
  <c r="BH138" i="19"/>
  <c r="BG138" i="19"/>
  <c r="BF138" i="19"/>
  <c r="T138" i="19"/>
  <c r="R138" i="19"/>
  <c r="P138" i="19"/>
  <c r="BI137" i="19"/>
  <c r="BH137" i="19"/>
  <c r="BG137" i="19"/>
  <c r="BF137" i="19"/>
  <c r="T137" i="19"/>
  <c r="R137" i="19"/>
  <c r="P137" i="19"/>
  <c r="BI133" i="19"/>
  <c r="BH133" i="19"/>
  <c r="BG133" i="19"/>
  <c r="BF133" i="19"/>
  <c r="T133" i="19"/>
  <c r="R133" i="19"/>
  <c r="P133" i="19"/>
  <c r="BI132" i="19"/>
  <c r="BH132" i="19"/>
  <c r="BG132" i="19"/>
  <c r="BF132" i="19"/>
  <c r="T132" i="19"/>
  <c r="R132" i="19"/>
  <c r="P132" i="19"/>
  <c r="BI131" i="19"/>
  <c r="BH131" i="19"/>
  <c r="BG131" i="19"/>
  <c r="BF131" i="19"/>
  <c r="T131" i="19"/>
  <c r="R131" i="19"/>
  <c r="P131" i="19"/>
  <c r="BI130" i="19"/>
  <c r="BH130" i="19"/>
  <c r="BG130" i="19"/>
  <c r="BF130" i="19"/>
  <c r="T130" i="19"/>
  <c r="R130" i="19"/>
  <c r="P130" i="19"/>
  <c r="BI129" i="19"/>
  <c r="BH129" i="19"/>
  <c r="BG129" i="19"/>
  <c r="BF129" i="19"/>
  <c r="T129" i="19"/>
  <c r="R129" i="19"/>
  <c r="P129" i="19"/>
  <c r="BI128" i="19"/>
  <c r="BH128" i="19"/>
  <c r="BG128" i="19"/>
  <c r="BF128" i="19"/>
  <c r="T128" i="19"/>
  <c r="R128" i="19"/>
  <c r="P128" i="19"/>
  <c r="BI127" i="19"/>
  <c r="BH127" i="19"/>
  <c r="BG127" i="19"/>
  <c r="BF127" i="19"/>
  <c r="T127" i="19"/>
  <c r="R127" i="19"/>
  <c r="P127" i="19"/>
  <c r="F118" i="19"/>
  <c r="E116" i="19"/>
  <c r="F91" i="19"/>
  <c r="E89" i="19"/>
  <c r="J26" i="19"/>
  <c r="E26" i="19"/>
  <c r="J121" i="19"/>
  <c r="J25" i="19"/>
  <c r="J23" i="19"/>
  <c r="E23" i="19"/>
  <c r="J93" i="19"/>
  <c r="J22" i="19"/>
  <c r="J20" i="19"/>
  <c r="E20" i="19"/>
  <c r="F121" i="19"/>
  <c r="J19" i="19"/>
  <c r="J17" i="19"/>
  <c r="E17" i="19"/>
  <c r="F120" i="19"/>
  <c r="J16" i="19"/>
  <c r="J14" i="19"/>
  <c r="J91" i="19"/>
  <c r="E7" i="19"/>
  <c r="E112" i="19"/>
  <c r="J39" i="18"/>
  <c r="J38" i="18"/>
  <c r="AY125" i="1"/>
  <c r="J37" i="18"/>
  <c r="AX125" i="1"/>
  <c r="BI134" i="18"/>
  <c r="BH134" i="18"/>
  <c r="BG134" i="18"/>
  <c r="BF134" i="18"/>
  <c r="T134" i="18"/>
  <c r="T133" i="18"/>
  <c r="R134" i="18"/>
  <c r="R133" i="18"/>
  <c r="P134" i="18"/>
  <c r="P133" i="18"/>
  <c r="BI132" i="18"/>
  <c r="BH132" i="18"/>
  <c r="BG132" i="18"/>
  <c r="BF132" i="18"/>
  <c r="T132" i="18"/>
  <c r="R132" i="18"/>
  <c r="P132" i="18"/>
  <c r="BI131" i="18"/>
  <c r="BH131" i="18"/>
  <c r="BG131" i="18"/>
  <c r="BF131" i="18"/>
  <c r="T131" i="18"/>
  <c r="R131" i="18"/>
  <c r="P131" i="18"/>
  <c r="BI130" i="18"/>
  <c r="BH130" i="18"/>
  <c r="BG130" i="18"/>
  <c r="BF130" i="18"/>
  <c r="T130" i="18"/>
  <c r="R130" i="18"/>
  <c r="P130" i="18"/>
  <c r="BI126" i="18"/>
  <c r="BH126" i="18"/>
  <c r="BG126" i="18"/>
  <c r="BF126" i="18"/>
  <c r="T126" i="18"/>
  <c r="R126" i="18"/>
  <c r="P126" i="18"/>
  <c r="F117" i="18"/>
  <c r="E115" i="18"/>
  <c r="F91" i="18"/>
  <c r="E89" i="18"/>
  <c r="J26" i="18"/>
  <c r="E26" i="18"/>
  <c r="J120" i="18"/>
  <c r="J25" i="18"/>
  <c r="J23" i="18"/>
  <c r="E23" i="18"/>
  <c r="J93" i="18"/>
  <c r="J22" i="18"/>
  <c r="J20" i="18"/>
  <c r="E20" i="18"/>
  <c r="F120" i="18"/>
  <c r="J19" i="18"/>
  <c r="J17" i="18"/>
  <c r="E17" i="18"/>
  <c r="F93" i="18"/>
  <c r="J16" i="18"/>
  <c r="J14" i="18"/>
  <c r="J91" i="18"/>
  <c r="E7" i="18"/>
  <c r="E111" i="18"/>
  <c r="J39" i="17"/>
  <c r="J38" i="17"/>
  <c r="AY124" i="1"/>
  <c r="J37" i="17"/>
  <c r="AX124" i="1"/>
  <c r="BI158" i="17"/>
  <c r="BH158" i="17"/>
  <c r="BG158" i="17"/>
  <c r="BF158" i="17"/>
  <c r="T158" i="17"/>
  <c r="T157" i="17"/>
  <c r="R158" i="17"/>
  <c r="R157" i="17"/>
  <c r="P158" i="17"/>
  <c r="P157" i="17"/>
  <c r="BI156" i="17"/>
  <c r="BH156" i="17"/>
  <c r="BG156" i="17"/>
  <c r="BF156" i="17"/>
  <c r="T156" i="17"/>
  <c r="R156" i="17"/>
  <c r="P156" i="17"/>
  <c r="BI155" i="17"/>
  <c r="BH155" i="17"/>
  <c r="BG155" i="17"/>
  <c r="BF155" i="17"/>
  <c r="T155" i="17"/>
  <c r="R155" i="17"/>
  <c r="P155" i="17"/>
  <c r="BI151" i="17"/>
  <c r="BH151" i="17"/>
  <c r="BG151" i="17"/>
  <c r="BF151" i="17"/>
  <c r="T151" i="17"/>
  <c r="R151" i="17"/>
  <c r="P151" i="17"/>
  <c r="BI147" i="17"/>
  <c r="BH147" i="17"/>
  <c r="BG147" i="17"/>
  <c r="BF147" i="17"/>
  <c r="T147" i="17"/>
  <c r="R147" i="17"/>
  <c r="P147" i="17"/>
  <c r="BI143" i="17"/>
  <c r="BH143" i="17"/>
  <c r="BG143" i="17"/>
  <c r="BF143" i="17"/>
  <c r="T143" i="17"/>
  <c r="R143" i="17"/>
  <c r="P143" i="17"/>
  <c r="BI139" i="17"/>
  <c r="BH139" i="17"/>
  <c r="BG139" i="17"/>
  <c r="BF139" i="17"/>
  <c r="T139" i="17"/>
  <c r="R139" i="17"/>
  <c r="P139" i="17"/>
  <c r="BI136" i="17"/>
  <c r="BH136" i="17"/>
  <c r="BG136" i="17"/>
  <c r="BF136" i="17"/>
  <c r="T136" i="17"/>
  <c r="R136" i="17"/>
  <c r="P136" i="17"/>
  <c r="BI135" i="17"/>
  <c r="BH135" i="17"/>
  <c r="BG135" i="17"/>
  <c r="BF135" i="17"/>
  <c r="T135" i="17"/>
  <c r="R135" i="17"/>
  <c r="P135" i="17"/>
  <c r="BI134" i="17"/>
  <c r="BH134" i="17"/>
  <c r="BG134" i="17"/>
  <c r="BF134" i="17"/>
  <c r="T134" i="17"/>
  <c r="R134" i="17"/>
  <c r="P134" i="17"/>
  <c r="BI133" i="17"/>
  <c r="BH133" i="17"/>
  <c r="BG133" i="17"/>
  <c r="BF133" i="17"/>
  <c r="T133" i="17"/>
  <c r="R133" i="17"/>
  <c r="P133" i="17"/>
  <c r="BI132" i="17"/>
  <c r="BH132" i="17"/>
  <c r="BG132" i="17"/>
  <c r="BF132" i="17"/>
  <c r="T132" i="17"/>
  <c r="R132" i="17"/>
  <c r="P132" i="17"/>
  <c r="BI131" i="17"/>
  <c r="BH131" i="17"/>
  <c r="BG131" i="17"/>
  <c r="BF131" i="17"/>
  <c r="T131" i="17"/>
  <c r="R131" i="17"/>
  <c r="P131" i="17"/>
  <c r="BI130" i="17"/>
  <c r="BH130" i="17"/>
  <c r="BG130" i="17"/>
  <c r="BF130" i="17"/>
  <c r="T130" i="17"/>
  <c r="R130" i="17"/>
  <c r="P130" i="17"/>
  <c r="BI127" i="17"/>
  <c r="BH127" i="17"/>
  <c r="BG127" i="17"/>
  <c r="BF127" i="17"/>
  <c r="T127" i="17"/>
  <c r="R127" i="17"/>
  <c r="P127" i="17"/>
  <c r="BI126" i="17"/>
  <c r="BH126" i="17"/>
  <c r="BG126" i="17"/>
  <c r="BF126" i="17"/>
  <c r="T126" i="17"/>
  <c r="R126" i="17"/>
  <c r="P126" i="17"/>
  <c r="F117" i="17"/>
  <c r="E115" i="17"/>
  <c r="F91" i="17"/>
  <c r="E89" i="17"/>
  <c r="J26" i="17"/>
  <c r="E26" i="17"/>
  <c r="J120" i="17"/>
  <c r="J25" i="17"/>
  <c r="J23" i="17"/>
  <c r="E23" i="17"/>
  <c r="J119" i="17"/>
  <c r="J22" i="17"/>
  <c r="J20" i="17"/>
  <c r="E20" i="17"/>
  <c r="F94" i="17"/>
  <c r="J19" i="17"/>
  <c r="J17" i="17"/>
  <c r="E17" i="17"/>
  <c r="F93" i="17"/>
  <c r="J16" i="17"/>
  <c r="J14" i="17"/>
  <c r="J91" i="17"/>
  <c r="E7" i="17"/>
  <c r="E111" i="17"/>
  <c r="J39" i="16"/>
  <c r="J38" i="16"/>
  <c r="AY123" i="1"/>
  <c r="J37" i="16"/>
  <c r="AX123" i="1"/>
  <c r="BI181" i="16"/>
  <c r="BH181" i="16"/>
  <c r="BG181" i="16"/>
  <c r="BF181" i="16"/>
  <c r="T181" i="16"/>
  <c r="T180" i="16"/>
  <c r="R181" i="16"/>
  <c r="R180" i="16"/>
  <c r="P181" i="16"/>
  <c r="P180" i="16"/>
  <c r="BI179" i="16"/>
  <c r="BH179" i="16"/>
  <c r="BG179" i="16"/>
  <c r="BF179" i="16"/>
  <c r="T179" i="16"/>
  <c r="R179" i="16"/>
  <c r="P179" i="16"/>
  <c r="BI178" i="16"/>
  <c r="BH178" i="16"/>
  <c r="BG178" i="16"/>
  <c r="BF178" i="16"/>
  <c r="T178" i="16"/>
  <c r="R178" i="16"/>
  <c r="P178" i="16"/>
  <c r="BI174" i="16"/>
  <c r="BH174" i="16"/>
  <c r="BG174" i="16"/>
  <c r="BF174" i="16"/>
  <c r="T174" i="16"/>
  <c r="R174" i="16"/>
  <c r="P174" i="16"/>
  <c r="BI173" i="16"/>
  <c r="BH173" i="16"/>
  <c r="BG173" i="16"/>
  <c r="BF173" i="16"/>
  <c r="T173" i="16"/>
  <c r="R173" i="16"/>
  <c r="P173" i="16"/>
  <c r="BI169" i="16"/>
  <c r="BH169" i="16"/>
  <c r="BG169" i="16"/>
  <c r="BF169" i="16"/>
  <c r="T169" i="16"/>
  <c r="R169" i="16"/>
  <c r="P169" i="16"/>
  <c r="BI168" i="16"/>
  <c r="BH168" i="16"/>
  <c r="BG168" i="16"/>
  <c r="BF168" i="16"/>
  <c r="T168" i="16"/>
  <c r="R168" i="16"/>
  <c r="P168" i="16"/>
  <c r="BI162" i="16"/>
  <c r="BH162" i="16"/>
  <c r="BG162" i="16"/>
  <c r="BF162" i="16"/>
  <c r="T162" i="16"/>
  <c r="R162" i="16"/>
  <c r="P162" i="16"/>
  <c r="BI161" i="16"/>
  <c r="BH161" i="16"/>
  <c r="BG161" i="16"/>
  <c r="BF161" i="16"/>
  <c r="T161" i="16"/>
  <c r="R161" i="16"/>
  <c r="P161" i="16"/>
  <c r="BI158" i="16"/>
  <c r="BH158" i="16"/>
  <c r="BG158" i="16"/>
  <c r="BF158" i="16"/>
  <c r="T158" i="16"/>
  <c r="R158" i="16"/>
  <c r="P158" i="16"/>
  <c r="BI154" i="16"/>
  <c r="BH154" i="16"/>
  <c r="BG154" i="16"/>
  <c r="BF154" i="16"/>
  <c r="T154" i="16"/>
  <c r="R154" i="16"/>
  <c r="P154" i="16"/>
  <c r="BI150" i="16"/>
  <c r="BH150" i="16"/>
  <c r="BG150" i="16"/>
  <c r="BF150" i="16"/>
  <c r="T150" i="16"/>
  <c r="R150" i="16"/>
  <c r="P150" i="16"/>
  <c r="BI149" i="16"/>
  <c r="BH149" i="16"/>
  <c r="BG149" i="16"/>
  <c r="BF149" i="16"/>
  <c r="T149" i="16"/>
  <c r="R149" i="16"/>
  <c r="P149" i="16"/>
  <c r="BI145" i="16"/>
  <c r="BH145" i="16"/>
  <c r="BG145" i="16"/>
  <c r="BF145" i="16"/>
  <c r="T145" i="16"/>
  <c r="R145" i="16"/>
  <c r="P145" i="16"/>
  <c r="BI142" i="16"/>
  <c r="BH142" i="16"/>
  <c r="BG142" i="16"/>
  <c r="BF142" i="16"/>
  <c r="T142" i="16"/>
  <c r="R142" i="16"/>
  <c r="P142" i="16"/>
  <c r="BI139" i="16"/>
  <c r="BH139" i="16"/>
  <c r="BG139" i="16"/>
  <c r="BF139" i="16"/>
  <c r="T139" i="16"/>
  <c r="R139" i="16"/>
  <c r="P139" i="16"/>
  <c r="BI136" i="16"/>
  <c r="BH136" i="16"/>
  <c r="BG136" i="16"/>
  <c r="BF136" i="16"/>
  <c r="T136" i="16"/>
  <c r="R136" i="16"/>
  <c r="P136" i="16"/>
  <c r="BI135" i="16"/>
  <c r="BH135" i="16"/>
  <c r="BG135" i="16"/>
  <c r="BF135" i="16"/>
  <c r="T135" i="16"/>
  <c r="R135" i="16"/>
  <c r="P135" i="16"/>
  <c r="BI134" i="16"/>
  <c r="BH134" i="16"/>
  <c r="BG134" i="16"/>
  <c r="BF134" i="16"/>
  <c r="T134" i="16"/>
  <c r="R134" i="16"/>
  <c r="P134" i="16"/>
  <c r="BI133" i="16"/>
  <c r="BH133" i="16"/>
  <c r="BG133" i="16"/>
  <c r="BF133" i="16"/>
  <c r="T133" i="16"/>
  <c r="R133" i="16"/>
  <c r="P133" i="16"/>
  <c r="BI132" i="16"/>
  <c r="BH132" i="16"/>
  <c r="BG132" i="16"/>
  <c r="BF132" i="16"/>
  <c r="T132" i="16"/>
  <c r="R132" i="16"/>
  <c r="P132" i="16"/>
  <c r="BI131" i="16"/>
  <c r="BH131" i="16"/>
  <c r="BG131" i="16"/>
  <c r="BF131" i="16"/>
  <c r="T131" i="16"/>
  <c r="R131" i="16"/>
  <c r="P131" i="16"/>
  <c r="BI130" i="16"/>
  <c r="BH130" i="16"/>
  <c r="BG130" i="16"/>
  <c r="BF130" i="16"/>
  <c r="T130" i="16"/>
  <c r="R130" i="16"/>
  <c r="P130" i="16"/>
  <c r="BI127" i="16"/>
  <c r="BH127" i="16"/>
  <c r="BG127" i="16"/>
  <c r="BF127" i="16"/>
  <c r="T127" i="16"/>
  <c r="R127" i="16"/>
  <c r="P127" i="16"/>
  <c r="BI126" i="16"/>
  <c r="BH126" i="16"/>
  <c r="BG126" i="16"/>
  <c r="BF126" i="16"/>
  <c r="T126" i="16"/>
  <c r="R126" i="16"/>
  <c r="P126" i="16"/>
  <c r="F117" i="16"/>
  <c r="E115" i="16"/>
  <c r="F91" i="16"/>
  <c r="E89" i="16"/>
  <c r="J26" i="16"/>
  <c r="E26" i="16"/>
  <c r="J120" i="16"/>
  <c r="J25" i="16"/>
  <c r="J23" i="16"/>
  <c r="E23" i="16"/>
  <c r="J119" i="16"/>
  <c r="J22" i="16"/>
  <c r="J20" i="16"/>
  <c r="E20" i="16"/>
  <c r="F120" i="16"/>
  <c r="J19" i="16"/>
  <c r="J17" i="16"/>
  <c r="E17" i="16"/>
  <c r="F119" i="16"/>
  <c r="J16" i="16"/>
  <c r="J14" i="16"/>
  <c r="J91" i="16"/>
  <c r="E7" i="16"/>
  <c r="E111" i="16"/>
  <c r="J39" i="15"/>
  <c r="J38" i="15"/>
  <c r="AY121" i="1"/>
  <c r="J37" i="15"/>
  <c r="AX121" i="1"/>
  <c r="BI196" i="15"/>
  <c r="BH196" i="15"/>
  <c r="BG196" i="15"/>
  <c r="BF196" i="15"/>
  <c r="T196" i="15"/>
  <c r="R196" i="15"/>
  <c r="P196" i="15"/>
  <c r="BI195" i="15"/>
  <c r="BH195" i="15"/>
  <c r="BG195" i="15"/>
  <c r="BF195" i="15"/>
  <c r="T195" i="15"/>
  <c r="R195" i="15"/>
  <c r="P195" i="15"/>
  <c r="BI194" i="15"/>
  <c r="BH194" i="15"/>
  <c r="BG194" i="15"/>
  <c r="BF194" i="15"/>
  <c r="T194" i="15"/>
  <c r="R194" i="15"/>
  <c r="P194" i="15"/>
  <c r="BI192" i="15"/>
  <c r="BH192" i="15"/>
  <c r="BG192" i="15"/>
  <c r="BF192" i="15"/>
  <c r="T192" i="15"/>
  <c r="R192" i="15"/>
  <c r="P192" i="15"/>
  <c r="BI191" i="15"/>
  <c r="BH191" i="15"/>
  <c r="BG191" i="15"/>
  <c r="BF191" i="15"/>
  <c r="T191" i="15"/>
  <c r="R191" i="15"/>
  <c r="P191" i="15"/>
  <c r="BI190" i="15"/>
  <c r="BH190" i="15"/>
  <c r="BG190" i="15"/>
  <c r="BF190" i="15"/>
  <c r="T190" i="15"/>
  <c r="R190" i="15"/>
  <c r="P190" i="15"/>
  <c r="BI189" i="15"/>
  <c r="BH189" i="15"/>
  <c r="BG189" i="15"/>
  <c r="BF189" i="15"/>
  <c r="T189" i="15"/>
  <c r="R189" i="15"/>
  <c r="P189" i="15"/>
  <c r="BI188" i="15"/>
  <c r="BH188" i="15"/>
  <c r="BG188" i="15"/>
  <c r="BF188" i="15"/>
  <c r="T188" i="15"/>
  <c r="R188" i="15"/>
  <c r="P188" i="15"/>
  <c r="BI187" i="15"/>
  <c r="BH187" i="15"/>
  <c r="BG187" i="15"/>
  <c r="BF187" i="15"/>
  <c r="T187" i="15"/>
  <c r="R187" i="15"/>
  <c r="P187" i="15"/>
  <c r="BI186" i="15"/>
  <c r="BH186" i="15"/>
  <c r="BG186" i="15"/>
  <c r="BF186" i="15"/>
  <c r="T186" i="15"/>
  <c r="R186" i="15"/>
  <c r="P186" i="15"/>
  <c r="BI185" i="15"/>
  <c r="BH185" i="15"/>
  <c r="BG185" i="15"/>
  <c r="BF185" i="15"/>
  <c r="T185" i="15"/>
  <c r="R185" i="15"/>
  <c r="P185" i="15"/>
  <c r="BI184" i="15"/>
  <c r="BH184" i="15"/>
  <c r="BG184" i="15"/>
  <c r="BF184" i="15"/>
  <c r="T184" i="15"/>
  <c r="R184" i="15"/>
  <c r="P184" i="15"/>
  <c r="BI183" i="15"/>
  <c r="BH183" i="15"/>
  <c r="BG183" i="15"/>
  <c r="BF183" i="15"/>
  <c r="T183" i="15"/>
  <c r="R183" i="15"/>
  <c r="P183" i="15"/>
  <c r="BI182" i="15"/>
  <c r="BH182" i="15"/>
  <c r="BG182" i="15"/>
  <c r="BF182" i="15"/>
  <c r="T182" i="15"/>
  <c r="R182" i="15"/>
  <c r="P182" i="15"/>
  <c r="BI181" i="15"/>
  <c r="BH181" i="15"/>
  <c r="BG181" i="15"/>
  <c r="BF181" i="15"/>
  <c r="T181" i="15"/>
  <c r="R181" i="15"/>
  <c r="P181" i="15"/>
  <c r="BI180" i="15"/>
  <c r="BH180" i="15"/>
  <c r="BG180" i="15"/>
  <c r="BF180" i="15"/>
  <c r="T180" i="15"/>
  <c r="R180" i="15"/>
  <c r="P180" i="15"/>
  <c r="BI179" i="15"/>
  <c r="BH179" i="15"/>
  <c r="BG179" i="15"/>
  <c r="BF179" i="15"/>
  <c r="T179" i="15"/>
  <c r="R179" i="15"/>
  <c r="P179" i="15"/>
  <c r="BI178" i="15"/>
  <c r="BH178" i="15"/>
  <c r="BG178" i="15"/>
  <c r="BF178" i="15"/>
  <c r="T178" i="15"/>
  <c r="R178" i="15"/>
  <c r="P178" i="15"/>
  <c r="BI177" i="15"/>
  <c r="BH177" i="15"/>
  <c r="BG177" i="15"/>
  <c r="BF177" i="15"/>
  <c r="T177" i="15"/>
  <c r="R177" i="15"/>
  <c r="P177" i="15"/>
  <c r="BI176" i="15"/>
  <c r="BH176" i="15"/>
  <c r="BG176" i="15"/>
  <c r="BF176" i="15"/>
  <c r="T176" i="15"/>
  <c r="R176" i="15"/>
  <c r="P176" i="15"/>
  <c r="BI175" i="15"/>
  <c r="BH175" i="15"/>
  <c r="BG175" i="15"/>
  <c r="BF175" i="15"/>
  <c r="T175" i="15"/>
  <c r="R175" i="15"/>
  <c r="P175" i="15"/>
  <c r="BI174" i="15"/>
  <c r="BH174" i="15"/>
  <c r="BG174" i="15"/>
  <c r="BF174" i="15"/>
  <c r="T174" i="15"/>
  <c r="R174" i="15"/>
  <c r="P174" i="15"/>
  <c r="BI173" i="15"/>
  <c r="BH173" i="15"/>
  <c r="BG173" i="15"/>
  <c r="BF173" i="15"/>
  <c r="T173" i="15"/>
  <c r="R173" i="15"/>
  <c r="P173" i="15"/>
  <c r="BI172" i="15"/>
  <c r="BH172" i="15"/>
  <c r="BG172" i="15"/>
  <c r="BF172" i="15"/>
  <c r="T172" i="15"/>
  <c r="R172" i="15"/>
  <c r="P172" i="15"/>
  <c r="BI171" i="15"/>
  <c r="BH171" i="15"/>
  <c r="BG171" i="15"/>
  <c r="BF171" i="15"/>
  <c r="T171" i="15"/>
  <c r="R171" i="15"/>
  <c r="P171" i="15"/>
  <c r="BI170" i="15"/>
  <c r="BH170" i="15"/>
  <c r="BG170" i="15"/>
  <c r="BF170" i="15"/>
  <c r="T170" i="15"/>
  <c r="R170" i="15"/>
  <c r="P170" i="15"/>
  <c r="BI169" i="15"/>
  <c r="BH169" i="15"/>
  <c r="BG169" i="15"/>
  <c r="BF169" i="15"/>
  <c r="T169" i="15"/>
  <c r="R169" i="15"/>
  <c r="P169" i="15"/>
  <c r="BI168" i="15"/>
  <c r="BH168" i="15"/>
  <c r="BG168" i="15"/>
  <c r="BF168" i="15"/>
  <c r="T168" i="15"/>
  <c r="R168" i="15"/>
  <c r="P168" i="15"/>
  <c r="BI167" i="15"/>
  <c r="BH167" i="15"/>
  <c r="BG167" i="15"/>
  <c r="BF167" i="15"/>
  <c r="T167" i="15"/>
  <c r="R167" i="15"/>
  <c r="P167" i="15"/>
  <c r="BI166" i="15"/>
  <c r="BH166" i="15"/>
  <c r="BG166" i="15"/>
  <c r="BF166" i="15"/>
  <c r="T166" i="15"/>
  <c r="R166" i="15"/>
  <c r="P166" i="15"/>
  <c r="BI165" i="15"/>
  <c r="BH165" i="15"/>
  <c r="BG165" i="15"/>
  <c r="BF165" i="15"/>
  <c r="T165" i="15"/>
  <c r="R165" i="15"/>
  <c r="P165" i="15"/>
  <c r="BI164" i="15"/>
  <c r="BH164" i="15"/>
  <c r="BG164" i="15"/>
  <c r="BF164" i="15"/>
  <c r="T164" i="15"/>
  <c r="R164" i="15"/>
  <c r="P164" i="15"/>
  <c r="BI163" i="15"/>
  <c r="BH163" i="15"/>
  <c r="BG163" i="15"/>
  <c r="BF163" i="15"/>
  <c r="T163" i="15"/>
  <c r="R163" i="15"/>
  <c r="P163" i="15"/>
  <c r="BI162" i="15"/>
  <c r="BH162" i="15"/>
  <c r="BG162" i="15"/>
  <c r="BF162" i="15"/>
  <c r="T162" i="15"/>
  <c r="R162" i="15"/>
  <c r="P162" i="15"/>
  <c r="BI161" i="15"/>
  <c r="BH161" i="15"/>
  <c r="BG161" i="15"/>
  <c r="BF161" i="15"/>
  <c r="T161" i="15"/>
  <c r="R161" i="15"/>
  <c r="P161" i="15"/>
  <c r="BI160" i="15"/>
  <c r="BH160" i="15"/>
  <c r="BG160" i="15"/>
  <c r="BF160" i="15"/>
  <c r="T160" i="15"/>
  <c r="R160" i="15"/>
  <c r="P160" i="15"/>
  <c r="BI159" i="15"/>
  <c r="BH159" i="15"/>
  <c r="BG159" i="15"/>
  <c r="BF159" i="15"/>
  <c r="T159" i="15"/>
  <c r="R159" i="15"/>
  <c r="P159" i="15"/>
  <c r="BI158" i="15"/>
  <c r="BH158" i="15"/>
  <c r="BG158" i="15"/>
  <c r="BF158" i="15"/>
  <c r="T158" i="15"/>
  <c r="R158" i="15"/>
  <c r="P158" i="15"/>
  <c r="BI157" i="15"/>
  <c r="BH157" i="15"/>
  <c r="BG157" i="15"/>
  <c r="BF157" i="15"/>
  <c r="T157" i="15"/>
  <c r="R157" i="15"/>
  <c r="P157" i="15"/>
  <c r="BI156" i="15"/>
  <c r="BH156" i="15"/>
  <c r="BG156" i="15"/>
  <c r="BF156" i="15"/>
  <c r="T156" i="15"/>
  <c r="R156" i="15"/>
  <c r="P156" i="15"/>
  <c r="BI155" i="15"/>
  <c r="BH155" i="15"/>
  <c r="BG155" i="15"/>
  <c r="BF155" i="15"/>
  <c r="T155" i="15"/>
  <c r="R155" i="15"/>
  <c r="P155" i="15"/>
  <c r="BI154" i="15"/>
  <c r="BH154" i="15"/>
  <c r="BG154" i="15"/>
  <c r="BF154" i="15"/>
  <c r="T154" i="15"/>
  <c r="R154" i="15"/>
  <c r="P154" i="15"/>
  <c r="BI153" i="15"/>
  <c r="BH153" i="15"/>
  <c r="BG153" i="15"/>
  <c r="BF153" i="15"/>
  <c r="T153" i="15"/>
  <c r="R153" i="15"/>
  <c r="P153" i="15"/>
  <c r="BI152" i="15"/>
  <c r="BH152" i="15"/>
  <c r="BG152" i="15"/>
  <c r="BF152" i="15"/>
  <c r="T152" i="15"/>
  <c r="R152" i="15"/>
  <c r="P152" i="15"/>
  <c r="BI151" i="15"/>
  <c r="BH151" i="15"/>
  <c r="BG151" i="15"/>
  <c r="BF151" i="15"/>
  <c r="T151" i="15"/>
  <c r="R151" i="15"/>
  <c r="P151" i="15"/>
  <c r="BI150" i="15"/>
  <c r="BH150" i="15"/>
  <c r="BG150" i="15"/>
  <c r="BF150" i="15"/>
  <c r="T150" i="15"/>
  <c r="R150" i="15"/>
  <c r="P150" i="15"/>
  <c r="BI149" i="15"/>
  <c r="BH149" i="15"/>
  <c r="BG149" i="15"/>
  <c r="BF149" i="15"/>
  <c r="T149" i="15"/>
  <c r="R149" i="15"/>
  <c r="P149" i="15"/>
  <c r="BI148" i="15"/>
  <c r="BH148" i="15"/>
  <c r="BG148" i="15"/>
  <c r="BF148" i="15"/>
  <c r="T148" i="15"/>
  <c r="R148" i="15"/>
  <c r="P148" i="15"/>
  <c r="BI147" i="15"/>
  <c r="BH147" i="15"/>
  <c r="BG147" i="15"/>
  <c r="BF147" i="15"/>
  <c r="T147" i="15"/>
  <c r="R147" i="15"/>
  <c r="P147" i="15"/>
  <c r="BI146" i="15"/>
  <c r="BH146" i="15"/>
  <c r="BG146" i="15"/>
  <c r="BF146" i="15"/>
  <c r="T146" i="15"/>
  <c r="R146" i="15"/>
  <c r="P146" i="15"/>
  <c r="BI145" i="15"/>
  <c r="BH145" i="15"/>
  <c r="BG145" i="15"/>
  <c r="BF145" i="15"/>
  <c r="T145" i="15"/>
  <c r="R145" i="15"/>
  <c r="P145" i="15"/>
  <c r="BI144" i="15"/>
  <c r="BH144" i="15"/>
  <c r="BG144" i="15"/>
  <c r="BF144" i="15"/>
  <c r="T144" i="15"/>
  <c r="R144" i="15"/>
  <c r="P144" i="15"/>
  <c r="BI143" i="15"/>
  <c r="BH143" i="15"/>
  <c r="BG143" i="15"/>
  <c r="BF143" i="15"/>
  <c r="T143" i="15"/>
  <c r="R143" i="15"/>
  <c r="P143" i="15"/>
  <c r="BI142" i="15"/>
  <c r="BH142" i="15"/>
  <c r="BG142" i="15"/>
  <c r="BF142" i="15"/>
  <c r="T142" i="15"/>
  <c r="R142" i="15"/>
  <c r="P142" i="15"/>
  <c r="BI141" i="15"/>
  <c r="BH141" i="15"/>
  <c r="BG141" i="15"/>
  <c r="BF141" i="15"/>
  <c r="T141" i="15"/>
  <c r="R141" i="15"/>
  <c r="P141" i="15"/>
  <c r="BI140" i="15"/>
  <c r="BH140" i="15"/>
  <c r="BG140" i="15"/>
  <c r="BF140" i="15"/>
  <c r="T140" i="15"/>
  <c r="R140" i="15"/>
  <c r="P140" i="15"/>
  <c r="BI139" i="15"/>
  <c r="BH139" i="15"/>
  <c r="BG139" i="15"/>
  <c r="BF139" i="15"/>
  <c r="T139" i="15"/>
  <c r="R139" i="15"/>
  <c r="P139" i="15"/>
  <c r="BI138" i="15"/>
  <c r="BH138" i="15"/>
  <c r="BG138" i="15"/>
  <c r="BF138" i="15"/>
  <c r="T138" i="15"/>
  <c r="R138" i="15"/>
  <c r="P138" i="15"/>
  <c r="BI137" i="15"/>
  <c r="BH137" i="15"/>
  <c r="BG137" i="15"/>
  <c r="BF137" i="15"/>
  <c r="T137" i="15"/>
  <c r="R137" i="15"/>
  <c r="P137" i="15"/>
  <c r="BI136" i="15"/>
  <c r="BH136" i="15"/>
  <c r="BG136" i="15"/>
  <c r="BF136" i="15"/>
  <c r="T136" i="15"/>
  <c r="R136" i="15"/>
  <c r="P136" i="15"/>
  <c r="BI135" i="15"/>
  <c r="BH135" i="15"/>
  <c r="BG135" i="15"/>
  <c r="BF135" i="15"/>
  <c r="T135" i="15"/>
  <c r="R135" i="15"/>
  <c r="P135" i="15"/>
  <c r="BI134" i="15"/>
  <c r="BH134" i="15"/>
  <c r="BG134" i="15"/>
  <c r="BF134" i="15"/>
  <c r="T134" i="15"/>
  <c r="R134" i="15"/>
  <c r="P134" i="15"/>
  <c r="BI133" i="15"/>
  <c r="BH133" i="15"/>
  <c r="BG133" i="15"/>
  <c r="BF133" i="15"/>
  <c r="T133" i="15"/>
  <c r="R133" i="15"/>
  <c r="P133" i="15"/>
  <c r="BI132" i="15"/>
  <c r="BH132" i="15"/>
  <c r="BG132" i="15"/>
  <c r="BF132" i="15"/>
  <c r="T132" i="15"/>
  <c r="R132" i="15"/>
  <c r="P132" i="15"/>
  <c r="BI130" i="15"/>
  <c r="BH130" i="15"/>
  <c r="BG130" i="15"/>
  <c r="BF130" i="15"/>
  <c r="T130" i="15"/>
  <c r="R130" i="15"/>
  <c r="P130" i="15"/>
  <c r="BI129" i="15"/>
  <c r="BH129" i="15"/>
  <c r="BG129" i="15"/>
  <c r="BF129" i="15"/>
  <c r="T129" i="15"/>
  <c r="R129" i="15"/>
  <c r="P129" i="15"/>
  <c r="BI128" i="15"/>
  <c r="BH128" i="15"/>
  <c r="BG128" i="15"/>
  <c r="BF128" i="15"/>
  <c r="T128" i="15"/>
  <c r="R128" i="15"/>
  <c r="P128" i="15"/>
  <c r="BI127" i="15"/>
  <c r="BH127" i="15"/>
  <c r="BG127" i="15"/>
  <c r="BF127" i="15"/>
  <c r="T127" i="15"/>
  <c r="R127" i="15"/>
  <c r="P127" i="15"/>
  <c r="F118" i="15"/>
  <c r="E116" i="15"/>
  <c r="F91" i="15"/>
  <c r="E89" i="15"/>
  <c r="J26" i="15"/>
  <c r="E26" i="15"/>
  <c r="J121" i="15"/>
  <c r="J25" i="15"/>
  <c r="J23" i="15"/>
  <c r="E23" i="15"/>
  <c r="J120" i="15"/>
  <c r="J22" i="15"/>
  <c r="J20" i="15"/>
  <c r="E20" i="15"/>
  <c r="F94" i="15"/>
  <c r="J19" i="15"/>
  <c r="J17" i="15"/>
  <c r="E17" i="15"/>
  <c r="F93" i="15"/>
  <c r="J16" i="15"/>
  <c r="J14" i="15"/>
  <c r="J91" i="15"/>
  <c r="E7" i="15"/>
  <c r="E112" i="15"/>
  <c r="J39" i="14"/>
  <c r="J38" i="14"/>
  <c r="AY120" i="1"/>
  <c r="J37" i="14"/>
  <c r="AX120" i="1"/>
  <c r="BI221" i="14"/>
  <c r="BH221" i="14"/>
  <c r="BG221" i="14"/>
  <c r="BF221" i="14"/>
  <c r="T221" i="14"/>
  <c r="T220" i="14"/>
  <c r="R221" i="14"/>
  <c r="R220" i="14"/>
  <c r="P221" i="14"/>
  <c r="P220" i="14"/>
  <c r="BI213" i="14"/>
  <c r="BH213" i="14"/>
  <c r="BG213" i="14"/>
  <c r="BF213" i="14"/>
  <c r="T213" i="14"/>
  <c r="R213" i="14"/>
  <c r="P213" i="14"/>
  <c r="BI210" i="14"/>
  <c r="BH210" i="14"/>
  <c r="BG210" i="14"/>
  <c r="BF210" i="14"/>
  <c r="T210" i="14"/>
  <c r="R210" i="14"/>
  <c r="P210" i="14"/>
  <c r="BI204" i="14"/>
  <c r="BH204" i="14"/>
  <c r="BG204" i="14"/>
  <c r="BF204" i="14"/>
  <c r="T204" i="14"/>
  <c r="R204" i="14"/>
  <c r="P204" i="14"/>
  <c r="BI198" i="14"/>
  <c r="BH198" i="14"/>
  <c r="BG198" i="14"/>
  <c r="BF198" i="14"/>
  <c r="T198" i="14"/>
  <c r="R198" i="14"/>
  <c r="P198" i="14"/>
  <c r="BI193" i="14"/>
  <c r="BH193" i="14"/>
  <c r="BG193" i="14"/>
  <c r="BF193" i="14"/>
  <c r="T193" i="14"/>
  <c r="R193" i="14"/>
  <c r="P193" i="14"/>
  <c r="BI187" i="14"/>
  <c r="BH187" i="14"/>
  <c r="BG187" i="14"/>
  <c r="BF187" i="14"/>
  <c r="T187" i="14"/>
  <c r="R187" i="14"/>
  <c r="P187" i="14"/>
  <c r="BI185" i="14"/>
  <c r="BH185" i="14"/>
  <c r="BG185" i="14"/>
  <c r="BF185" i="14"/>
  <c r="T185" i="14"/>
  <c r="R185" i="14"/>
  <c r="P185" i="14"/>
  <c r="BI173" i="14"/>
  <c r="BH173" i="14"/>
  <c r="BG173" i="14"/>
  <c r="BF173" i="14"/>
  <c r="T173" i="14"/>
  <c r="R173" i="14"/>
  <c r="P173" i="14"/>
  <c r="BI171" i="14"/>
  <c r="BH171" i="14"/>
  <c r="BG171" i="14"/>
  <c r="BF171" i="14"/>
  <c r="T171" i="14"/>
  <c r="R171" i="14"/>
  <c r="P171" i="14"/>
  <c r="BI165" i="14"/>
  <c r="BH165" i="14"/>
  <c r="BG165" i="14"/>
  <c r="BF165" i="14"/>
  <c r="T165" i="14"/>
  <c r="R165" i="14"/>
  <c r="P165" i="14"/>
  <c r="BI160" i="14"/>
  <c r="BH160" i="14"/>
  <c r="BG160" i="14"/>
  <c r="BF160" i="14"/>
  <c r="T160" i="14"/>
  <c r="R160" i="14"/>
  <c r="P160" i="14"/>
  <c r="BI154" i="14"/>
  <c r="BH154" i="14"/>
  <c r="BG154" i="14"/>
  <c r="BF154" i="14"/>
  <c r="T154" i="14"/>
  <c r="R154" i="14"/>
  <c r="P154" i="14"/>
  <c r="BI148" i="14"/>
  <c r="BH148" i="14"/>
  <c r="BG148" i="14"/>
  <c r="BF148" i="14"/>
  <c r="T148" i="14"/>
  <c r="R148" i="14"/>
  <c r="P148" i="14"/>
  <c r="BI142" i="14"/>
  <c r="BH142" i="14"/>
  <c r="BG142" i="14"/>
  <c r="BF142" i="14"/>
  <c r="T142" i="14"/>
  <c r="R142" i="14"/>
  <c r="P142" i="14"/>
  <c r="BI137" i="14"/>
  <c r="BH137" i="14"/>
  <c r="BG137" i="14"/>
  <c r="BF137" i="14"/>
  <c r="T137" i="14"/>
  <c r="R137" i="14"/>
  <c r="P137" i="14"/>
  <c r="BI132" i="14"/>
  <c r="BH132" i="14"/>
  <c r="BG132" i="14"/>
  <c r="BF132" i="14"/>
  <c r="T132" i="14"/>
  <c r="R132" i="14"/>
  <c r="P132" i="14"/>
  <c r="BI126" i="14"/>
  <c r="BH126" i="14"/>
  <c r="BG126" i="14"/>
  <c r="BF126" i="14"/>
  <c r="T126" i="14"/>
  <c r="R126" i="14"/>
  <c r="P126" i="14"/>
  <c r="J120" i="14"/>
  <c r="J119" i="14"/>
  <c r="F119" i="14"/>
  <c r="F117" i="14"/>
  <c r="E115" i="14"/>
  <c r="J94" i="14"/>
  <c r="J93" i="14"/>
  <c r="F93" i="14"/>
  <c r="F91" i="14"/>
  <c r="E89" i="14"/>
  <c r="J20" i="14"/>
  <c r="E20" i="14"/>
  <c r="F94" i="14"/>
  <c r="J19" i="14"/>
  <c r="J14" i="14"/>
  <c r="J117" i="14"/>
  <c r="E7" i="14"/>
  <c r="E111" i="14"/>
  <c r="J39" i="13"/>
  <c r="J38" i="13"/>
  <c r="AY118" i="1"/>
  <c r="J37" i="13"/>
  <c r="AX118" i="1"/>
  <c r="BI187" i="13"/>
  <c r="BH187" i="13"/>
  <c r="BG187" i="13"/>
  <c r="BF187" i="13"/>
  <c r="T187" i="13"/>
  <c r="R187" i="13"/>
  <c r="P187" i="13"/>
  <c r="BI186" i="13"/>
  <c r="BH186" i="13"/>
  <c r="BG186" i="13"/>
  <c r="BF186" i="13"/>
  <c r="T186" i="13"/>
  <c r="R186" i="13"/>
  <c r="P186" i="13"/>
  <c r="BI183" i="13"/>
  <c r="BH183" i="13"/>
  <c r="BG183" i="13"/>
  <c r="BF183" i="13"/>
  <c r="T183" i="13"/>
  <c r="R183" i="13"/>
  <c r="P183" i="13"/>
  <c r="BI182" i="13"/>
  <c r="BH182" i="13"/>
  <c r="BG182" i="13"/>
  <c r="BF182" i="13"/>
  <c r="T182" i="13"/>
  <c r="R182" i="13"/>
  <c r="P182" i="13"/>
  <c r="BI181" i="13"/>
  <c r="BH181" i="13"/>
  <c r="BG181" i="13"/>
  <c r="BF181" i="13"/>
  <c r="T181" i="13"/>
  <c r="R181" i="13"/>
  <c r="P181" i="13"/>
  <c r="BI180" i="13"/>
  <c r="BH180" i="13"/>
  <c r="BG180" i="13"/>
  <c r="BF180" i="13"/>
  <c r="T180" i="13"/>
  <c r="R180" i="13"/>
  <c r="P180" i="13"/>
  <c r="BI179" i="13"/>
  <c r="BH179" i="13"/>
  <c r="BG179" i="13"/>
  <c r="BF179" i="13"/>
  <c r="T179" i="13"/>
  <c r="R179" i="13"/>
  <c r="P179" i="13"/>
  <c r="BI178" i="13"/>
  <c r="BH178" i="13"/>
  <c r="BG178" i="13"/>
  <c r="BF178" i="13"/>
  <c r="T178" i="13"/>
  <c r="R178" i="13"/>
  <c r="P178" i="13"/>
  <c r="BI177" i="13"/>
  <c r="BH177" i="13"/>
  <c r="BG177" i="13"/>
  <c r="BF177" i="13"/>
  <c r="T177" i="13"/>
  <c r="R177" i="13"/>
  <c r="P177" i="13"/>
  <c r="BI176" i="13"/>
  <c r="BH176" i="13"/>
  <c r="BG176" i="13"/>
  <c r="BF176" i="13"/>
  <c r="T176" i="13"/>
  <c r="R176" i="13"/>
  <c r="P176" i="13"/>
  <c r="BI175" i="13"/>
  <c r="BH175" i="13"/>
  <c r="BG175" i="13"/>
  <c r="BF175" i="13"/>
  <c r="T175" i="13"/>
  <c r="R175" i="13"/>
  <c r="P175" i="13"/>
  <c r="BI174" i="13"/>
  <c r="BH174" i="13"/>
  <c r="BG174" i="13"/>
  <c r="BF174" i="13"/>
  <c r="T174" i="13"/>
  <c r="R174" i="13"/>
  <c r="P174" i="13"/>
  <c r="BI173" i="13"/>
  <c r="BH173" i="13"/>
  <c r="BG173" i="13"/>
  <c r="BF173" i="13"/>
  <c r="T173" i="13"/>
  <c r="R173" i="13"/>
  <c r="P173" i="13"/>
  <c r="BI172" i="13"/>
  <c r="BH172" i="13"/>
  <c r="BG172" i="13"/>
  <c r="BF172" i="13"/>
  <c r="T172" i="13"/>
  <c r="R172" i="13"/>
  <c r="P172" i="13"/>
  <c r="BI171" i="13"/>
  <c r="BH171" i="13"/>
  <c r="BG171" i="13"/>
  <c r="BF171" i="13"/>
  <c r="T171" i="13"/>
  <c r="R171" i="13"/>
  <c r="P171" i="13"/>
  <c r="BI170" i="13"/>
  <c r="BH170" i="13"/>
  <c r="BG170" i="13"/>
  <c r="BF170" i="13"/>
  <c r="T170" i="13"/>
  <c r="R170" i="13"/>
  <c r="P170" i="13"/>
  <c r="BI169" i="13"/>
  <c r="BH169" i="13"/>
  <c r="BG169" i="13"/>
  <c r="BF169" i="13"/>
  <c r="T169" i="13"/>
  <c r="R169" i="13"/>
  <c r="P169" i="13"/>
  <c r="BI168" i="13"/>
  <c r="BH168" i="13"/>
  <c r="BG168" i="13"/>
  <c r="BF168" i="13"/>
  <c r="T168" i="13"/>
  <c r="R168" i="13"/>
  <c r="P168" i="13"/>
  <c r="BI167" i="13"/>
  <c r="BH167" i="13"/>
  <c r="BG167" i="13"/>
  <c r="BF167" i="13"/>
  <c r="T167" i="13"/>
  <c r="R167" i="13"/>
  <c r="P167" i="13"/>
  <c r="BI166" i="13"/>
  <c r="BH166" i="13"/>
  <c r="BG166" i="13"/>
  <c r="BF166" i="13"/>
  <c r="T166" i="13"/>
  <c r="R166" i="13"/>
  <c r="P166" i="13"/>
  <c r="BI165" i="13"/>
  <c r="BH165" i="13"/>
  <c r="BG165" i="13"/>
  <c r="BF165" i="13"/>
  <c r="T165" i="13"/>
  <c r="R165" i="13"/>
  <c r="P165" i="13"/>
  <c r="BI164" i="13"/>
  <c r="BH164" i="13"/>
  <c r="BG164" i="13"/>
  <c r="BF164" i="13"/>
  <c r="T164" i="13"/>
  <c r="R164" i="13"/>
  <c r="P164" i="13"/>
  <c r="BI163" i="13"/>
  <c r="BH163" i="13"/>
  <c r="BG163" i="13"/>
  <c r="BF163" i="13"/>
  <c r="T163" i="13"/>
  <c r="R163" i="13"/>
  <c r="P163" i="13"/>
  <c r="BI162" i="13"/>
  <c r="BH162" i="13"/>
  <c r="BG162" i="13"/>
  <c r="BF162" i="13"/>
  <c r="T162" i="13"/>
  <c r="R162" i="13"/>
  <c r="P162" i="13"/>
  <c r="BI160" i="13"/>
  <c r="BH160" i="13"/>
  <c r="BG160" i="13"/>
  <c r="BF160" i="13"/>
  <c r="T160" i="13"/>
  <c r="R160" i="13"/>
  <c r="P160" i="13"/>
  <c r="BI159" i="13"/>
  <c r="BH159" i="13"/>
  <c r="BG159" i="13"/>
  <c r="BF159" i="13"/>
  <c r="T159" i="13"/>
  <c r="R159" i="13"/>
  <c r="P159" i="13"/>
  <c r="BI158" i="13"/>
  <c r="BH158" i="13"/>
  <c r="BG158" i="13"/>
  <c r="BF158" i="13"/>
  <c r="T158" i="13"/>
  <c r="R158" i="13"/>
  <c r="P158" i="13"/>
  <c r="BI156" i="13"/>
  <c r="BH156" i="13"/>
  <c r="BG156" i="13"/>
  <c r="BF156" i="13"/>
  <c r="T156" i="13"/>
  <c r="R156" i="13"/>
  <c r="P156" i="13"/>
  <c r="BI155" i="13"/>
  <c r="BH155" i="13"/>
  <c r="BG155" i="13"/>
  <c r="BF155" i="13"/>
  <c r="T155" i="13"/>
  <c r="R155" i="13"/>
  <c r="P155" i="13"/>
  <c r="BI154" i="13"/>
  <c r="BH154" i="13"/>
  <c r="BG154" i="13"/>
  <c r="BF154" i="13"/>
  <c r="T154" i="13"/>
  <c r="R154" i="13"/>
  <c r="P154" i="13"/>
  <c r="BI153" i="13"/>
  <c r="BH153" i="13"/>
  <c r="BG153" i="13"/>
  <c r="BF153" i="13"/>
  <c r="T153" i="13"/>
  <c r="R153" i="13"/>
  <c r="P153" i="13"/>
  <c r="BI152" i="13"/>
  <c r="BH152" i="13"/>
  <c r="BG152" i="13"/>
  <c r="BF152" i="13"/>
  <c r="T152" i="13"/>
  <c r="R152" i="13"/>
  <c r="P152" i="13"/>
  <c r="BI151" i="13"/>
  <c r="BH151" i="13"/>
  <c r="BG151" i="13"/>
  <c r="BF151" i="13"/>
  <c r="T151" i="13"/>
  <c r="R151" i="13"/>
  <c r="P151" i="13"/>
  <c r="BI150" i="13"/>
  <c r="BH150" i="13"/>
  <c r="BG150" i="13"/>
  <c r="BF150" i="13"/>
  <c r="T150" i="13"/>
  <c r="R150" i="13"/>
  <c r="P150" i="13"/>
  <c r="BI149" i="13"/>
  <c r="BH149" i="13"/>
  <c r="BG149" i="13"/>
  <c r="BF149" i="13"/>
  <c r="T149" i="13"/>
  <c r="R149" i="13"/>
  <c r="P149" i="13"/>
  <c r="BI148" i="13"/>
  <c r="BH148" i="13"/>
  <c r="BG148" i="13"/>
  <c r="BF148" i="13"/>
  <c r="T148" i="13"/>
  <c r="R148" i="13"/>
  <c r="P148" i="13"/>
  <c r="BI147" i="13"/>
  <c r="BH147" i="13"/>
  <c r="BG147" i="13"/>
  <c r="BF147" i="13"/>
  <c r="T147" i="13"/>
  <c r="R147" i="13"/>
  <c r="P147" i="13"/>
  <c r="BI146" i="13"/>
  <c r="BH146" i="13"/>
  <c r="BG146" i="13"/>
  <c r="BF146" i="13"/>
  <c r="T146" i="13"/>
  <c r="R146" i="13"/>
  <c r="P146" i="13"/>
  <c r="BI145" i="13"/>
  <c r="BH145" i="13"/>
  <c r="BG145" i="13"/>
  <c r="BF145" i="13"/>
  <c r="T145" i="13"/>
  <c r="R145" i="13"/>
  <c r="P145" i="13"/>
  <c r="BI144" i="13"/>
  <c r="BH144" i="13"/>
  <c r="BG144" i="13"/>
  <c r="BF144" i="13"/>
  <c r="T144" i="13"/>
  <c r="R144" i="13"/>
  <c r="P144" i="13"/>
  <c r="BI143" i="13"/>
  <c r="BH143" i="13"/>
  <c r="BG143" i="13"/>
  <c r="BF143" i="13"/>
  <c r="T143" i="13"/>
  <c r="R143" i="13"/>
  <c r="P143" i="13"/>
  <c r="BI142" i="13"/>
  <c r="BH142" i="13"/>
  <c r="BG142" i="13"/>
  <c r="BF142" i="13"/>
  <c r="T142" i="13"/>
  <c r="R142" i="13"/>
  <c r="P142" i="13"/>
  <c r="BI139" i="13"/>
  <c r="BH139" i="13"/>
  <c r="BG139" i="13"/>
  <c r="BF139" i="13"/>
  <c r="T139" i="13"/>
  <c r="T138" i="13"/>
  <c r="T137" i="13"/>
  <c r="R139" i="13"/>
  <c r="R138" i="13"/>
  <c r="R137" i="13"/>
  <c r="P139" i="13"/>
  <c r="P138" i="13"/>
  <c r="P137" i="13"/>
  <c r="BI136" i="13"/>
  <c r="BH136" i="13"/>
  <c r="BG136" i="13"/>
  <c r="BF136" i="13"/>
  <c r="T136" i="13"/>
  <c r="R136" i="13"/>
  <c r="P136" i="13"/>
  <c r="BI135" i="13"/>
  <c r="BH135" i="13"/>
  <c r="BG135" i="13"/>
  <c r="BF135" i="13"/>
  <c r="T135" i="13"/>
  <c r="R135" i="13"/>
  <c r="P135" i="13"/>
  <c r="BI134" i="13"/>
  <c r="BH134" i="13"/>
  <c r="BG134" i="13"/>
  <c r="BF134" i="13"/>
  <c r="T134" i="13"/>
  <c r="R134" i="13"/>
  <c r="P134" i="13"/>
  <c r="BI133" i="13"/>
  <c r="BH133" i="13"/>
  <c r="BG133" i="13"/>
  <c r="BF133" i="13"/>
  <c r="T133" i="13"/>
  <c r="R133" i="13"/>
  <c r="P133" i="13"/>
  <c r="J127" i="13"/>
  <c r="J126" i="13"/>
  <c r="F126" i="13"/>
  <c r="F124" i="13"/>
  <c r="E122" i="13"/>
  <c r="J94" i="13"/>
  <c r="J93" i="13"/>
  <c r="F93" i="13"/>
  <c r="F91" i="13"/>
  <c r="E89" i="13"/>
  <c r="J20" i="13"/>
  <c r="E20" i="13"/>
  <c r="F127" i="13"/>
  <c r="J19" i="13"/>
  <c r="J14" i="13"/>
  <c r="J124" i="13"/>
  <c r="E7" i="13"/>
  <c r="E118" i="13"/>
  <c r="J39" i="12"/>
  <c r="J38" i="12"/>
  <c r="AY116" i="1"/>
  <c r="J37" i="12"/>
  <c r="AX116" i="1"/>
  <c r="BI227" i="12"/>
  <c r="BH227" i="12"/>
  <c r="BG227" i="12"/>
  <c r="BF227" i="12"/>
  <c r="T227" i="12"/>
  <c r="R227" i="12"/>
  <c r="P227" i="12"/>
  <c r="BI226" i="12"/>
  <c r="BH226" i="12"/>
  <c r="BG226" i="12"/>
  <c r="BF226" i="12"/>
  <c r="T226" i="12"/>
  <c r="R226" i="12"/>
  <c r="P226" i="12"/>
  <c r="BI225" i="12"/>
  <c r="BH225" i="12"/>
  <c r="BG225" i="12"/>
  <c r="BF225" i="12"/>
  <c r="T225" i="12"/>
  <c r="R225" i="12"/>
  <c r="P225" i="12"/>
  <c r="BI224" i="12"/>
  <c r="BH224" i="12"/>
  <c r="BG224" i="12"/>
  <c r="BF224" i="12"/>
  <c r="T224" i="12"/>
  <c r="R224" i="12"/>
  <c r="P224" i="12"/>
  <c r="BI221" i="12"/>
  <c r="BH221" i="12"/>
  <c r="BG221" i="12"/>
  <c r="BF221" i="12"/>
  <c r="T221" i="12"/>
  <c r="R221" i="12"/>
  <c r="P221" i="12"/>
  <c r="BI220" i="12"/>
  <c r="BH220" i="12"/>
  <c r="BG220" i="12"/>
  <c r="BF220" i="12"/>
  <c r="T220" i="12"/>
  <c r="R220" i="12"/>
  <c r="P220" i="12"/>
  <c r="BI219" i="12"/>
  <c r="BH219" i="12"/>
  <c r="BG219" i="12"/>
  <c r="BF219" i="12"/>
  <c r="T219" i="12"/>
  <c r="R219" i="12"/>
  <c r="P219" i="12"/>
  <c r="BI218" i="12"/>
  <c r="BH218" i="12"/>
  <c r="BG218" i="12"/>
  <c r="BF218" i="12"/>
  <c r="T218" i="12"/>
  <c r="R218" i="12"/>
  <c r="P218" i="12"/>
  <c r="BI217" i="12"/>
  <c r="BH217" i="12"/>
  <c r="BG217" i="12"/>
  <c r="BF217" i="12"/>
  <c r="T217" i="12"/>
  <c r="R217" i="12"/>
  <c r="P217" i="12"/>
  <c r="BI216" i="12"/>
  <c r="BH216" i="12"/>
  <c r="BG216" i="12"/>
  <c r="BF216" i="12"/>
  <c r="T216" i="12"/>
  <c r="R216" i="12"/>
  <c r="P216" i="12"/>
  <c r="BI215" i="12"/>
  <c r="BH215" i="12"/>
  <c r="BG215" i="12"/>
  <c r="BF215" i="12"/>
  <c r="T215" i="12"/>
  <c r="R215" i="12"/>
  <c r="P215" i="12"/>
  <c r="BI214" i="12"/>
  <c r="BH214" i="12"/>
  <c r="BG214" i="12"/>
  <c r="BF214" i="12"/>
  <c r="T214" i="12"/>
  <c r="R214" i="12"/>
  <c r="P214" i="12"/>
  <c r="BI213" i="12"/>
  <c r="BH213" i="12"/>
  <c r="BG213" i="12"/>
  <c r="BF213" i="12"/>
  <c r="T213" i="12"/>
  <c r="R213" i="12"/>
  <c r="P213" i="12"/>
  <c r="BI212" i="12"/>
  <c r="BH212" i="12"/>
  <c r="BG212" i="12"/>
  <c r="BF212" i="12"/>
  <c r="T212" i="12"/>
  <c r="R212" i="12"/>
  <c r="P212" i="12"/>
  <c r="BI211" i="12"/>
  <c r="BH211" i="12"/>
  <c r="BG211" i="12"/>
  <c r="BF211" i="12"/>
  <c r="T211" i="12"/>
  <c r="R211" i="12"/>
  <c r="P211" i="12"/>
  <c r="BI209" i="12"/>
  <c r="BH209" i="12"/>
  <c r="BG209" i="12"/>
  <c r="BF209" i="12"/>
  <c r="T209" i="12"/>
  <c r="R209" i="12"/>
  <c r="P209" i="12"/>
  <c r="BI208" i="12"/>
  <c r="BH208" i="12"/>
  <c r="BG208" i="12"/>
  <c r="BF208" i="12"/>
  <c r="T208" i="12"/>
  <c r="R208" i="12"/>
  <c r="P208" i="12"/>
  <c r="BI207" i="12"/>
  <c r="BH207" i="12"/>
  <c r="BG207" i="12"/>
  <c r="BF207" i="12"/>
  <c r="T207" i="12"/>
  <c r="R207" i="12"/>
  <c r="P207" i="12"/>
  <c r="BI206" i="12"/>
  <c r="BH206" i="12"/>
  <c r="BG206" i="12"/>
  <c r="BF206" i="12"/>
  <c r="T206" i="12"/>
  <c r="R206" i="12"/>
  <c r="P206" i="12"/>
  <c r="BI205" i="12"/>
  <c r="BH205" i="12"/>
  <c r="BG205" i="12"/>
  <c r="BF205" i="12"/>
  <c r="T205" i="12"/>
  <c r="R205" i="12"/>
  <c r="P205" i="12"/>
  <c r="BI204" i="12"/>
  <c r="BH204" i="12"/>
  <c r="BG204" i="12"/>
  <c r="BF204" i="12"/>
  <c r="T204" i="12"/>
  <c r="R204" i="12"/>
  <c r="P204" i="12"/>
  <c r="BI203" i="12"/>
  <c r="BH203" i="12"/>
  <c r="BG203" i="12"/>
  <c r="BF203" i="12"/>
  <c r="T203" i="12"/>
  <c r="R203" i="12"/>
  <c r="P203" i="12"/>
  <c r="BI202" i="12"/>
  <c r="BH202" i="12"/>
  <c r="BG202" i="12"/>
  <c r="BF202" i="12"/>
  <c r="T202" i="12"/>
  <c r="R202" i="12"/>
  <c r="P202" i="12"/>
  <c r="BI201" i="12"/>
  <c r="BH201" i="12"/>
  <c r="BG201" i="12"/>
  <c r="BF201" i="12"/>
  <c r="T201" i="12"/>
  <c r="R201" i="12"/>
  <c r="P201" i="12"/>
  <c r="BI200" i="12"/>
  <c r="BH200" i="12"/>
  <c r="BG200" i="12"/>
  <c r="BF200" i="12"/>
  <c r="T200" i="12"/>
  <c r="R200" i="12"/>
  <c r="P200" i="12"/>
  <c r="BI199" i="12"/>
  <c r="BH199" i="12"/>
  <c r="BG199" i="12"/>
  <c r="BF199" i="12"/>
  <c r="T199" i="12"/>
  <c r="R199" i="12"/>
  <c r="P199" i="12"/>
  <c r="BI198" i="12"/>
  <c r="BH198" i="12"/>
  <c r="BG198" i="12"/>
  <c r="BF198" i="12"/>
  <c r="T198" i="12"/>
  <c r="R198" i="12"/>
  <c r="P198" i="12"/>
  <c r="BI197" i="12"/>
  <c r="BH197" i="12"/>
  <c r="BG197" i="12"/>
  <c r="BF197" i="12"/>
  <c r="T197" i="12"/>
  <c r="R197" i="12"/>
  <c r="P197" i="12"/>
  <c r="BI196" i="12"/>
  <c r="BH196" i="12"/>
  <c r="BG196" i="12"/>
  <c r="BF196" i="12"/>
  <c r="T196" i="12"/>
  <c r="R196" i="12"/>
  <c r="P196" i="12"/>
  <c r="BI195" i="12"/>
  <c r="BH195" i="12"/>
  <c r="BG195" i="12"/>
  <c r="BF195" i="12"/>
  <c r="T195" i="12"/>
  <c r="R195" i="12"/>
  <c r="P195" i="12"/>
  <c r="BI194" i="12"/>
  <c r="BH194" i="12"/>
  <c r="BG194" i="12"/>
  <c r="BF194" i="12"/>
  <c r="T194" i="12"/>
  <c r="R194" i="12"/>
  <c r="P194" i="12"/>
  <c r="BI193" i="12"/>
  <c r="BH193" i="12"/>
  <c r="BG193" i="12"/>
  <c r="BF193" i="12"/>
  <c r="T193" i="12"/>
  <c r="R193" i="12"/>
  <c r="P193" i="12"/>
  <c r="BI192" i="12"/>
  <c r="BH192" i="12"/>
  <c r="BG192" i="12"/>
  <c r="BF192" i="12"/>
  <c r="T192" i="12"/>
  <c r="R192" i="12"/>
  <c r="P192" i="12"/>
  <c r="BI191" i="12"/>
  <c r="BH191" i="12"/>
  <c r="BG191" i="12"/>
  <c r="BF191" i="12"/>
  <c r="T191" i="12"/>
  <c r="R191" i="12"/>
  <c r="P191" i="12"/>
  <c r="BI190" i="12"/>
  <c r="BH190" i="12"/>
  <c r="BG190" i="12"/>
  <c r="BF190" i="12"/>
  <c r="T190" i="12"/>
  <c r="R190" i="12"/>
  <c r="P190" i="12"/>
  <c r="BI189" i="12"/>
  <c r="BH189" i="12"/>
  <c r="BG189" i="12"/>
  <c r="BF189" i="12"/>
  <c r="T189" i="12"/>
  <c r="R189" i="12"/>
  <c r="P189" i="12"/>
  <c r="BI188" i="12"/>
  <c r="BH188" i="12"/>
  <c r="BG188" i="12"/>
  <c r="BF188" i="12"/>
  <c r="T188" i="12"/>
  <c r="R188" i="12"/>
  <c r="P188" i="12"/>
  <c r="BI187" i="12"/>
  <c r="BH187" i="12"/>
  <c r="BG187" i="12"/>
  <c r="BF187" i="12"/>
  <c r="T187" i="12"/>
  <c r="R187" i="12"/>
  <c r="P187" i="12"/>
  <c r="BI186" i="12"/>
  <c r="BH186" i="12"/>
  <c r="BG186" i="12"/>
  <c r="BF186" i="12"/>
  <c r="T186" i="12"/>
  <c r="R186" i="12"/>
  <c r="P186" i="12"/>
  <c r="BI185" i="12"/>
  <c r="BH185" i="12"/>
  <c r="BG185" i="12"/>
  <c r="BF185" i="12"/>
  <c r="T185" i="12"/>
  <c r="R185" i="12"/>
  <c r="P185" i="12"/>
  <c r="BI184" i="12"/>
  <c r="BH184" i="12"/>
  <c r="BG184" i="12"/>
  <c r="BF184" i="12"/>
  <c r="T184" i="12"/>
  <c r="R184" i="12"/>
  <c r="P184" i="12"/>
  <c r="BI182" i="12"/>
  <c r="BH182" i="12"/>
  <c r="BG182" i="12"/>
  <c r="BF182" i="12"/>
  <c r="T182" i="12"/>
  <c r="R182" i="12"/>
  <c r="P182" i="12"/>
  <c r="BI181" i="12"/>
  <c r="BH181" i="12"/>
  <c r="BG181" i="12"/>
  <c r="BF181" i="12"/>
  <c r="T181" i="12"/>
  <c r="R181" i="12"/>
  <c r="P181" i="12"/>
  <c r="BI179" i="12"/>
  <c r="BH179" i="12"/>
  <c r="BG179" i="12"/>
  <c r="BF179" i="12"/>
  <c r="T179" i="12"/>
  <c r="R179" i="12"/>
  <c r="P179" i="12"/>
  <c r="BI178" i="12"/>
  <c r="BH178" i="12"/>
  <c r="BG178" i="12"/>
  <c r="BF178" i="12"/>
  <c r="T178" i="12"/>
  <c r="R178" i="12"/>
  <c r="P178" i="12"/>
  <c r="BI177" i="12"/>
  <c r="BH177" i="12"/>
  <c r="BG177" i="12"/>
  <c r="BF177" i="12"/>
  <c r="T177" i="12"/>
  <c r="R177" i="12"/>
  <c r="P177" i="12"/>
  <c r="BI176" i="12"/>
  <c r="BH176" i="12"/>
  <c r="BG176" i="12"/>
  <c r="BF176" i="12"/>
  <c r="T176" i="12"/>
  <c r="R176" i="12"/>
  <c r="P176" i="12"/>
  <c r="BI175" i="12"/>
  <c r="BH175" i="12"/>
  <c r="BG175" i="12"/>
  <c r="BF175" i="12"/>
  <c r="T175" i="12"/>
  <c r="R175" i="12"/>
  <c r="P175" i="12"/>
  <c r="BI174" i="12"/>
  <c r="BH174" i="12"/>
  <c r="BG174" i="12"/>
  <c r="BF174" i="12"/>
  <c r="T174" i="12"/>
  <c r="R174" i="12"/>
  <c r="P174" i="12"/>
  <c r="BI173" i="12"/>
  <c r="BH173" i="12"/>
  <c r="BG173" i="12"/>
  <c r="BF173" i="12"/>
  <c r="T173" i="12"/>
  <c r="R173" i="12"/>
  <c r="P173" i="12"/>
  <c r="BI172" i="12"/>
  <c r="BH172" i="12"/>
  <c r="BG172" i="12"/>
  <c r="BF172" i="12"/>
  <c r="T172" i="12"/>
  <c r="R172" i="12"/>
  <c r="P172" i="12"/>
  <c r="BI171" i="12"/>
  <c r="BH171" i="12"/>
  <c r="BG171" i="12"/>
  <c r="BF171" i="12"/>
  <c r="T171" i="12"/>
  <c r="R171" i="12"/>
  <c r="P171" i="12"/>
  <c r="BI170" i="12"/>
  <c r="BH170" i="12"/>
  <c r="BG170" i="12"/>
  <c r="BF170" i="12"/>
  <c r="T170" i="12"/>
  <c r="R170" i="12"/>
  <c r="P170" i="12"/>
  <c r="BI169" i="12"/>
  <c r="BH169" i="12"/>
  <c r="BG169" i="12"/>
  <c r="BF169" i="12"/>
  <c r="T169" i="12"/>
  <c r="R169" i="12"/>
  <c r="P169" i="12"/>
  <c r="BI168" i="12"/>
  <c r="BH168" i="12"/>
  <c r="BG168" i="12"/>
  <c r="BF168" i="12"/>
  <c r="T168" i="12"/>
  <c r="R168" i="12"/>
  <c r="P168" i="12"/>
  <c r="BI167" i="12"/>
  <c r="BH167" i="12"/>
  <c r="BG167" i="12"/>
  <c r="BF167" i="12"/>
  <c r="T167" i="12"/>
  <c r="R167" i="12"/>
  <c r="P167" i="12"/>
  <c r="BI166" i="12"/>
  <c r="BH166" i="12"/>
  <c r="BG166" i="12"/>
  <c r="BF166" i="12"/>
  <c r="T166" i="12"/>
  <c r="R166" i="12"/>
  <c r="P166" i="12"/>
  <c r="BI165" i="12"/>
  <c r="BH165" i="12"/>
  <c r="BG165" i="12"/>
  <c r="BF165" i="12"/>
  <c r="T165" i="12"/>
  <c r="R165" i="12"/>
  <c r="P165" i="12"/>
  <c r="BI164" i="12"/>
  <c r="BH164" i="12"/>
  <c r="BG164" i="12"/>
  <c r="BF164" i="12"/>
  <c r="T164" i="12"/>
  <c r="R164" i="12"/>
  <c r="P164" i="12"/>
  <c r="BI163" i="12"/>
  <c r="BH163" i="12"/>
  <c r="BG163" i="12"/>
  <c r="BF163" i="12"/>
  <c r="T163" i="12"/>
  <c r="R163" i="12"/>
  <c r="P163" i="12"/>
  <c r="BI162" i="12"/>
  <c r="BH162" i="12"/>
  <c r="BG162" i="12"/>
  <c r="BF162" i="12"/>
  <c r="T162" i="12"/>
  <c r="R162" i="12"/>
  <c r="P162" i="12"/>
  <c r="BI161" i="12"/>
  <c r="BH161" i="12"/>
  <c r="BG161" i="12"/>
  <c r="BF161" i="12"/>
  <c r="T161" i="12"/>
  <c r="R161" i="12"/>
  <c r="P161" i="12"/>
  <c r="BI160" i="12"/>
  <c r="BH160" i="12"/>
  <c r="BG160" i="12"/>
  <c r="BF160" i="12"/>
  <c r="T160" i="12"/>
  <c r="R160" i="12"/>
  <c r="P160" i="12"/>
  <c r="BI159" i="12"/>
  <c r="BH159" i="12"/>
  <c r="BG159" i="12"/>
  <c r="BF159" i="12"/>
  <c r="T159" i="12"/>
  <c r="R159" i="12"/>
  <c r="P159" i="12"/>
  <c r="BI158" i="12"/>
  <c r="BH158" i="12"/>
  <c r="BG158" i="12"/>
  <c r="BF158" i="12"/>
  <c r="T158" i="12"/>
  <c r="R158" i="12"/>
  <c r="P158" i="12"/>
  <c r="BI157" i="12"/>
  <c r="BH157" i="12"/>
  <c r="BG157" i="12"/>
  <c r="BF157" i="12"/>
  <c r="T157" i="12"/>
  <c r="R157" i="12"/>
  <c r="P157" i="12"/>
  <c r="BI156" i="12"/>
  <c r="BH156" i="12"/>
  <c r="BG156" i="12"/>
  <c r="BF156" i="12"/>
  <c r="T156" i="12"/>
  <c r="R156" i="12"/>
  <c r="P156" i="12"/>
  <c r="BI155" i="12"/>
  <c r="BH155" i="12"/>
  <c r="BG155" i="12"/>
  <c r="BF155" i="12"/>
  <c r="T155" i="12"/>
  <c r="R155" i="12"/>
  <c r="P155" i="12"/>
  <c r="BI154" i="12"/>
  <c r="BH154" i="12"/>
  <c r="BG154" i="12"/>
  <c r="BF154" i="12"/>
  <c r="T154" i="12"/>
  <c r="R154" i="12"/>
  <c r="P154" i="12"/>
  <c r="BI153" i="12"/>
  <c r="BH153" i="12"/>
  <c r="BG153" i="12"/>
  <c r="BF153" i="12"/>
  <c r="T153" i="12"/>
  <c r="R153" i="12"/>
  <c r="P153" i="12"/>
  <c r="BI152" i="12"/>
  <c r="BH152" i="12"/>
  <c r="BG152" i="12"/>
  <c r="BF152" i="12"/>
  <c r="T152" i="12"/>
  <c r="R152" i="12"/>
  <c r="P152" i="12"/>
  <c r="BI151" i="12"/>
  <c r="BH151" i="12"/>
  <c r="BG151" i="12"/>
  <c r="BF151" i="12"/>
  <c r="T151" i="12"/>
  <c r="R151" i="12"/>
  <c r="P151" i="12"/>
  <c r="BI150" i="12"/>
  <c r="BH150" i="12"/>
  <c r="BG150" i="12"/>
  <c r="BF150" i="12"/>
  <c r="T150" i="12"/>
  <c r="R150" i="12"/>
  <c r="P150" i="12"/>
  <c r="BI149" i="12"/>
  <c r="BH149" i="12"/>
  <c r="BG149" i="12"/>
  <c r="BF149" i="12"/>
  <c r="T149" i="12"/>
  <c r="R149" i="12"/>
  <c r="P149" i="12"/>
  <c r="BI148" i="12"/>
  <c r="BH148" i="12"/>
  <c r="BG148" i="12"/>
  <c r="BF148" i="12"/>
  <c r="T148" i="12"/>
  <c r="R148" i="12"/>
  <c r="P148" i="12"/>
  <c r="BI147" i="12"/>
  <c r="BH147" i="12"/>
  <c r="BG147" i="12"/>
  <c r="BF147" i="12"/>
  <c r="T147" i="12"/>
  <c r="R147" i="12"/>
  <c r="P147" i="12"/>
  <c r="BI146" i="12"/>
  <c r="BH146" i="12"/>
  <c r="BG146" i="12"/>
  <c r="BF146" i="12"/>
  <c r="T146" i="12"/>
  <c r="R146" i="12"/>
  <c r="P146" i="12"/>
  <c r="BI145" i="12"/>
  <c r="BH145" i="12"/>
  <c r="BG145" i="12"/>
  <c r="BF145" i="12"/>
  <c r="T145" i="12"/>
  <c r="R145" i="12"/>
  <c r="P145" i="12"/>
  <c r="BI144" i="12"/>
  <c r="BH144" i="12"/>
  <c r="BG144" i="12"/>
  <c r="BF144" i="12"/>
  <c r="T144" i="12"/>
  <c r="R144" i="12"/>
  <c r="P144" i="12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7" i="12"/>
  <c r="BH137" i="12"/>
  <c r="BG137" i="12"/>
  <c r="BF137" i="12"/>
  <c r="T137" i="12"/>
  <c r="R137" i="12"/>
  <c r="P137" i="12"/>
  <c r="BI136" i="12"/>
  <c r="BH136" i="12"/>
  <c r="BG136" i="12"/>
  <c r="BF136" i="12"/>
  <c r="T136" i="12"/>
  <c r="R136" i="12"/>
  <c r="P136" i="12"/>
  <c r="BI135" i="12"/>
  <c r="BH135" i="12"/>
  <c r="BG135" i="12"/>
  <c r="BF135" i="12"/>
  <c r="T135" i="12"/>
  <c r="R135" i="12"/>
  <c r="P135" i="12"/>
  <c r="BI134" i="12"/>
  <c r="BH134" i="12"/>
  <c r="BG134" i="12"/>
  <c r="BF134" i="12"/>
  <c r="T134" i="12"/>
  <c r="R134" i="12"/>
  <c r="P134" i="12"/>
  <c r="J128" i="12"/>
  <c r="J127" i="12"/>
  <c r="F127" i="12"/>
  <c r="F125" i="12"/>
  <c r="E123" i="12"/>
  <c r="J94" i="12"/>
  <c r="J93" i="12"/>
  <c r="F93" i="12"/>
  <c r="F91" i="12"/>
  <c r="E89" i="12"/>
  <c r="J20" i="12"/>
  <c r="E20" i="12"/>
  <c r="F94" i="12"/>
  <c r="J19" i="12"/>
  <c r="J14" i="12"/>
  <c r="J91" i="12"/>
  <c r="E7" i="12"/>
  <c r="E119" i="12"/>
  <c r="J39" i="11"/>
  <c r="J38" i="11"/>
  <c r="AY114" i="1"/>
  <c r="J37" i="11"/>
  <c r="AX114" i="1"/>
  <c r="BI226" i="11"/>
  <c r="BH226" i="11"/>
  <c r="BG226" i="11"/>
  <c r="BF226" i="11"/>
  <c r="T226" i="11"/>
  <c r="R226" i="11"/>
  <c r="P226" i="11"/>
  <c r="BI225" i="11"/>
  <c r="BH225" i="11"/>
  <c r="BG225" i="11"/>
  <c r="BF225" i="11"/>
  <c r="T225" i="11"/>
  <c r="R225" i="11"/>
  <c r="P225" i="11"/>
  <c r="BI224" i="11"/>
  <c r="BH224" i="11"/>
  <c r="BG224" i="11"/>
  <c r="BF224" i="11"/>
  <c r="T224" i="11"/>
  <c r="R224" i="11"/>
  <c r="P224" i="11"/>
  <c r="BI223" i="11"/>
  <c r="BH223" i="11"/>
  <c r="BG223" i="11"/>
  <c r="BF223" i="11"/>
  <c r="T223" i="11"/>
  <c r="R223" i="11"/>
  <c r="P223" i="11"/>
  <c r="BI220" i="11"/>
  <c r="BH220" i="11"/>
  <c r="BG220" i="11"/>
  <c r="BF220" i="11"/>
  <c r="T220" i="11"/>
  <c r="R220" i="11"/>
  <c r="P220" i="11"/>
  <c r="BI219" i="11"/>
  <c r="BH219" i="11"/>
  <c r="BG219" i="11"/>
  <c r="BF219" i="11"/>
  <c r="T219" i="11"/>
  <c r="R219" i="11"/>
  <c r="P219" i="11"/>
  <c r="BI218" i="11"/>
  <c r="BH218" i="11"/>
  <c r="BG218" i="11"/>
  <c r="BF218" i="11"/>
  <c r="T218" i="11"/>
  <c r="R218" i="11"/>
  <c r="P218" i="11"/>
  <c r="BI217" i="11"/>
  <c r="BH217" i="11"/>
  <c r="BG217" i="11"/>
  <c r="BF217" i="11"/>
  <c r="T217" i="11"/>
  <c r="R217" i="11"/>
  <c r="P217" i="11"/>
  <c r="BI216" i="11"/>
  <c r="BH216" i="11"/>
  <c r="BG216" i="11"/>
  <c r="BF216" i="11"/>
  <c r="T216" i="11"/>
  <c r="R216" i="11"/>
  <c r="P216" i="11"/>
  <c r="BI215" i="11"/>
  <c r="BH215" i="11"/>
  <c r="BG215" i="11"/>
  <c r="BF215" i="11"/>
  <c r="T215" i="11"/>
  <c r="R215" i="11"/>
  <c r="P215" i="11"/>
  <c r="BI213" i="11"/>
  <c r="BH213" i="11"/>
  <c r="BG213" i="11"/>
  <c r="BF213" i="11"/>
  <c r="T213" i="11"/>
  <c r="R213" i="11"/>
  <c r="P213" i="11"/>
  <c r="BI212" i="11"/>
  <c r="BH212" i="11"/>
  <c r="BG212" i="11"/>
  <c r="BF212" i="11"/>
  <c r="T212" i="11"/>
  <c r="R212" i="11"/>
  <c r="P212" i="11"/>
  <c r="BI211" i="11"/>
  <c r="BH211" i="11"/>
  <c r="BG211" i="11"/>
  <c r="BF211" i="11"/>
  <c r="T211" i="11"/>
  <c r="R211" i="11"/>
  <c r="P211" i="11"/>
  <c r="BI210" i="11"/>
  <c r="BH210" i="11"/>
  <c r="BG210" i="11"/>
  <c r="BF210" i="11"/>
  <c r="T210" i="11"/>
  <c r="R210" i="11"/>
  <c r="P210" i="11"/>
  <c r="BI209" i="11"/>
  <c r="BH209" i="11"/>
  <c r="BG209" i="11"/>
  <c r="BF209" i="11"/>
  <c r="T209" i="11"/>
  <c r="R209" i="11"/>
  <c r="P209" i="11"/>
  <c r="BI208" i="11"/>
  <c r="BH208" i="11"/>
  <c r="BG208" i="11"/>
  <c r="BF208" i="11"/>
  <c r="T208" i="11"/>
  <c r="R208" i="11"/>
  <c r="P208" i="11"/>
  <c r="BI207" i="11"/>
  <c r="BH207" i="11"/>
  <c r="BG207" i="11"/>
  <c r="BF207" i="11"/>
  <c r="T207" i="11"/>
  <c r="R207" i="11"/>
  <c r="P207" i="11"/>
  <c r="BI206" i="11"/>
  <c r="BH206" i="11"/>
  <c r="BG206" i="11"/>
  <c r="BF206" i="11"/>
  <c r="T206" i="11"/>
  <c r="R206" i="11"/>
  <c r="P206" i="11"/>
  <c r="BI205" i="11"/>
  <c r="BH205" i="11"/>
  <c r="BG205" i="11"/>
  <c r="BF205" i="11"/>
  <c r="T205" i="11"/>
  <c r="R205" i="11"/>
  <c r="P205" i="11"/>
  <c r="BI204" i="11"/>
  <c r="BH204" i="11"/>
  <c r="BG204" i="11"/>
  <c r="BF204" i="11"/>
  <c r="T204" i="11"/>
  <c r="R204" i="11"/>
  <c r="P204" i="11"/>
  <c r="BI203" i="11"/>
  <c r="BH203" i="11"/>
  <c r="BG203" i="11"/>
  <c r="BF203" i="11"/>
  <c r="T203" i="11"/>
  <c r="R203" i="11"/>
  <c r="P203" i="11"/>
  <c r="BI202" i="11"/>
  <c r="BH202" i="11"/>
  <c r="BG202" i="11"/>
  <c r="BF202" i="11"/>
  <c r="T202" i="11"/>
  <c r="R202" i="11"/>
  <c r="P202" i="11"/>
  <c r="BI201" i="11"/>
  <c r="BH201" i="11"/>
  <c r="BG201" i="11"/>
  <c r="BF201" i="11"/>
  <c r="T201" i="11"/>
  <c r="R201" i="11"/>
  <c r="P201" i="11"/>
  <c r="BI200" i="11"/>
  <c r="BH200" i="11"/>
  <c r="BG200" i="11"/>
  <c r="BF200" i="11"/>
  <c r="T200" i="11"/>
  <c r="R200" i="11"/>
  <c r="P200" i="11"/>
  <c r="BI199" i="11"/>
  <c r="BH199" i="11"/>
  <c r="BG199" i="11"/>
  <c r="BF199" i="11"/>
  <c r="T199" i="11"/>
  <c r="R199" i="11"/>
  <c r="P199" i="11"/>
  <c r="BI198" i="11"/>
  <c r="BH198" i="11"/>
  <c r="BG198" i="11"/>
  <c r="BF198" i="11"/>
  <c r="T198" i="11"/>
  <c r="R198" i="11"/>
  <c r="P198" i="11"/>
  <c r="BI197" i="11"/>
  <c r="BH197" i="11"/>
  <c r="BG197" i="11"/>
  <c r="BF197" i="11"/>
  <c r="T197" i="11"/>
  <c r="R197" i="11"/>
  <c r="P197" i="11"/>
  <c r="BI196" i="11"/>
  <c r="BH196" i="11"/>
  <c r="BG196" i="11"/>
  <c r="BF196" i="11"/>
  <c r="T196" i="11"/>
  <c r="R196" i="11"/>
  <c r="P196" i="11"/>
  <c r="BI195" i="11"/>
  <c r="BH195" i="11"/>
  <c r="BG195" i="11"/>
  <c r="BF195" i="11"/>
  <c r="T195" i="11"/>
  <c r="R195" i="11"/>
  <c r="P195" i="11"/>
  <c r="BI194" i="11"/>
  <c r="BH194" i="11"/>
  <c r="BG194" i="11"/>
  <c r="BF194" i="11"/>
  <c r="T194" i="11"/>
  <c r="R194" i="11"/>
  <c r="P194" i="11"/>
  <c r="BI193" i="11"/>
  <c r="BH193" i="11"/>
  <c r="BG193" i="11"/>
  <c r="BF193" i="11"/>
  <c r="T193" i="11"/>
  <c r="R193" i="11"/>
  <c r="P193" i="11"/>
  <c r="BI192" i="11"/>
  <c r="BH192" i="11"/>
  <c r="BG192" i="11"/>
  <c r="BF192" i="11"/>
  <c r="T192" i="11"/>
  <c r="R192" i="11"/>
  <c r="P192" i="11"/>
  <c r="BI191" i="11"/>
  <c r="BH191" i="11"/>
  <c r="BG191" i="11"/>
  <c r="BF191" i="11"/>
  <c r="T191" i="11"/>
  <c r="R191" i="11"/>
  <c r="P191" i="11"/>
  <c r="BI190" i="11"/>
  <c r="BH190" i="11"/>
  <c r="BG190" i="11"/>
  <c r="BF190" i="11"/>
  <c r="T190" i="11"/>
  <c r="R190" i="11"/>
  <c r="P190" i="11"/>
  <c r="BI189" i="11"/>
  <c r="BH189" i="11"/>
  <c r="BG189" i="11"/>
  <c r="BF189" i="11"/>
  <c r="T189" i="11"/>
  <c r="R189" i="11"/>
  <c r="P189" i="11"/>
  <c r="BI188" i="11"/>
  <c r="BH188" i="11"/>
  <c r="BG188" i="11"/>
  <c r="BF188" i="11"/>
  <c r="T188" i="11"/>
  <c r="R188" i="11"/>
  <c r="P188" i="11"/>
  <c r="BI187" i="11"/>
  <c r="BH187" i="11"/>
  <c r="BG187" i="11"/>
  <c r="BF187" i="11"/>
  <c r="T187" i="11"/>
  <c r="R187" i="11"/>
  <c r="P187" i="11"/>
  <c r="BI185" i="11"/>
  <c r="BH185" i="11"/>
  <c r="BG185" i="11"/>
  <c r="BF185" i="11"/>
  <c r="T185" i="11"/>
  <c r="R185" i="11"/>
  <c r="P185" i="11"/>
  <c r="BI184" i="11"/>
  <c r="BH184" i="11"/>
  <c r="BG184" i="11"/>
  <c r="BF184" i="11"/>
  <c r="T184" i="11"/>
  <c r="R184" i="11"/>
  <c r="P184" i="11"/>
  <c r="BI183" i="11"/>
  <c r="BH183" i="11"/>
  <c r="BG183" i="11"/>
  <c r="BF183" i="11"/>
  <c r="T183" i="11"/>
  <c r="R183" i="11"/>
  <c r="P183" i="11"/>
  <c r="BI181" i="11"/>
  <c r="BH181" i="11"/>
  <c r="BG181" i="11"/>
  <c r="BF181" i="11"/>
  <c r="T181" i="11"/>
  <c r="R181" i="11"/>
  <c r="P181" i="11"/>
  <c r="BI180" i="11"/>
  <c r="BH180" i="11"/>
  <c r="BG180" i="11"/>
  <c r="BF180" i="11"/>
  <c r="T180" i="11"/>
  <c r="R180" i="11"/>
  <c r="P180" i="11"/>
  <c r="BI179" i="11"/>
  <c r="BH179" i="11"/>
  <c r="BG179" i="11"/>
  <c r="BF179" i="11"/>
  <c r="T179" i="11"/>
  <c r="R179" i="11"/>
  <c r="P179" i="11"/>
  <c r="BI178" i="11"/>
  <c r="BH178" i="11"/>
  <c r="BG178" i="11"/>
  <c r="BF178" i="11"/>
  <c r="T178" i="11"/>
  <c r="R178" i="11"/>
  <c r="P178" i="11"/>
  <c r="BI177" i="11"/>
  <c r="BH177" i="11"/>
  <c r="BG177" i="11"/>
  <c r="BF177" i="11"/>
  <c r="T177" i="11"/>
  <c r="R177" i="11"/>
  <c r="P177" i="11"/>
  <c r="BI176" i="11"/>
  <c r="BH176" i="11"/>
  <c r="BG176" i="11"/>
  <c r="BF176" i="11"/>
  <c r="T176" i="11"/>
  <c r="R176" i="11"/>
  <c r="P176" i="11"/>
  <c r="BI175" i="11"/>
  <c r="BH175" i="11"/>
  <c r="BG175" i="11"/>
  <c r="BF175" i="11"/>
  <c r="T175" i="11"/>
  <c r="R175" i="11"/>
  <c r="P175" i="11"/>
  <c r="BI174" i="11"/>
  <c r="BH174" i="11"/>
  <c r="BG174" i="11"/>
  <c r="BF174" i="11"/>
  <c r="T174" i="11"/>
  <c r="R174" i="11"/>
  <c r="P174" i="11"/>
  <c r="BI173" i="11"/>
  <c r="BH173" i="11"/>
  <c r="BG173" i="11"/>
  <c r="BF173" i="11"/>
  <c r="T173" i="11"/>
  <c r="R173" i="11"/>
  <c r="P173" i="11"/>
  <c r="BI172" i="11"/>
  <c r="BH172" i="11"/>
  <c r="BG172" i="11"/>
  <c r="BF172" i="11"/>
  <c r="T172" i="11"/>
  <c r="R172" i="11"/>
  <c r="P172" i="11"/>
  <c r="BI171" i="11"/>
  <c r="BH171" i="11"/>
  <c r="BG171" i="11"/>
  <c r="BF171" i="11"/>
  <c r="T171" i="11"/>
  <c r="R171" i="11"/>
  <c r="P171" i="11"/>
  <c r="BI170" i="11"/>
  <c r="BH170" i="11"/>
  <c r="BG170" i="11"/>
  <c r="BF170" i="11"/>
  <c r="T170" i="11"/>
  <c r="R170" i="11"/>
  <c r="P170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6" i="11"/>
  <c r="BH166" i="11"/>
  <c r="BG166" i="11"/>
  <c r="BF166" i="11"/>
  <c r="T166" i="11"/>
  <c r="R166" i="11"/>
  <c r="P166" i="11"/>
  <c r="BI165" i="11"/>
  <c r="BH165" i="11"/>
  <c r="BG165" i="11"/>
  <c r="BF165" i="11"/>
  <c r="T165" i="11"/>
  <c r="R165" i="11"/>
  <c r="P165" i="11"/>
  <c r="BI164" i="11"/>
  <c r="BH164" i="11"/>
  <c r="BG164" i="11"/>
  <c r="BF164" i="11"/>
  <c r="T164" i="11"/>
  <c r="R164" i="11"/>
  <c r="P164" i="11"/>
  <c r="BI163" i="11"/>
  <c r="BH163" i="11"/>
  <c r="BG163" i="11"/>
  <c r="BF163" i="11"/>
  <c r="T163" i="11"/>
  <c r="R163" i="11"/>
  <c r="P163" i="11"/>
  <c r="BI162" i="11"/>
  <c r="BH162" i="11"/>
  <c r="BG162" i="11"/>
  <c r="BF162" i="11"/>
  <c r="T162" i="11"/>
  <c r="R162" i="11"/>
  <c r="P162" i="11"/>
  <c r="BI161" i="11"/>
  <c r="BH161" i="11"/>
  <c r="BG161" i="11"/>
  <c r="BF161" i="11"/>
  <c r="T161" i="11"/>
  <c r="R161" i="11"/>
  <c r="P161" i="11"/>
  <c r="BI160" i="11"/>
  <c r="BH160" i="11"/>
  <c r="BG160" i="11"/>
  <c r="BF160" i="11"/>
  <c r="T160" i="11"/>
  <c r="R160" i="11"/>
  <c r="P160" i="11"/>
  <c r="BI159" i="11"/>
  <c r="BH159" i="11"/>
  <c r="BG159" i="11"/>
  <c r="BF159" i="11"/>
  <c r="T159" i="11"/>
  <c r="R159" i="11"/>
  <c r="P159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4" i="11"/>
  <c r="BH154" i="11"/>
  <c r="BG154" i="11"/>
  <c r="BF154" i="11"/>
  <c r="T154" i="11"/>
  <c r="R154" i="11"/>
  <c r="P154" i="11"/>
  <c r="BI153" i="11"/>
  <c r="BH153" i="11"/>
  <c r="BG153" i="11"/>
  <c r="BF153" i="11"/>
  <c r="T153" i="11"/>
  <c r="R153" i="11"/>
  <c r="P153" i="11"/>
  <c r="BI152" i="11"/>
  <c r="BH152" i="11"/>
  <c r="BG152" i="11"/>
  <c r="BF152" i="11"/>
  <c r="T152" i="11"/>
  <c r="R152" i="11"/>
  <c r="P152" i="11"/>
  <c r="BI151" i="11"/>
  <c r="BH151" i="11"/>
  <c r="BG151" i="11"/>
  <c r="BF151" i="11"/>
  <c r="T151" i="11"/>
  <c r="R151" i="11"/>
  <c r="P151" i="11"/>
  <c r="BI150" i="11"/>
  <c r="BH150" i="11"/>
  <c r="BG150" i="11"/>
  <c r="BF150" i="11"/>
  <c r="T150" i="11"/>
  <c r="R150" i="11"/>
  <c r="P150" i="11"/>
  <c r="BI149" i="11"/>
  <c r="BH149" i="11"/>
  <c r="BG149" i="11"/>
  <c r="BF149" i="11"/>
  <c r="T149" i="11"/>
  <c r="R149" i="11"/>
  <c r="P149" i="11"/>
  <c r="BI148" i="11"/>
  <c r="BH148" i="11"/>
  <c r="BG148" i="11"/>
  <c r="BF148" i="11"/>
  <c r="T148" i="11"/>
  <c r="R148" i="11"/>
  <c r="P148" i="11"/>
  <c r="BI147" i="11"/>
  <c r="BH147" i="11"/>
  <c r="BG147" i="11"/>
  <c r="BF147" i="11"/>
  <c r="T147" i="11"/>
  <c r="R147" i="11"/>
  <c r="P147" i="1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4" i="11"/>
  <c r="BH144" i="11"/>
  <c r="BG144" i="11"/>
  <c r="BF144" i="11"/>
  <c r="T144" i="11"/>
  <c r="R144" i="11"/>
  <c r="P144" i="11"/>
  <c r="BI141" i="11"/>
  <c r="BH141" i="11"/>
  <c r="BG141" i="11"/>
  <c r="BF141" i="11"/>
  <c r="T141" i="11"/>
  <c r="R141" i="11"/>
  <c r="P141" i="11"/>
  <c r="BI140" i="11"/>
  <c r="BH140" i="11"/>
  <c r="BG140" i="11"/>
  <c r="BF140" i="11"/>
  <c r="T140" i="11"/>
  <c r="R140" i="11"/>
  <c r="P140" i="11"/>
  <c r="BI137" i="11"/>
  <c r="BH137" i="11"/>
  <c r="BG137" i="11"/>
  <c r="BF137" i="11"/>
  <c r="T137" i="11"/>
  <c r="R137" i="11"/>
  <c r="P137" i="11"/>
  <c r="BI136" i="11"/>
  <c r="BH136" i="11"/>
  <c r="BG136" i="11"/>
  <c r="BF136" i="11"/>
  <c r="T136" i="11"/>
  <c r="R136" i="11"/>
  <c r="P136" i="11"/>
  <c r="BI135" i="11"/>
  <c r="BH135" i="11"/>
  <c r="BG135" i="11"/>
  <c r="BF135" i="11"/>
  <c r="T135" i="11"/>
  <c r="R135" i="11"/>
  <c r="P135" i="11"/>
  <c r="BI134" i="11"/>
  <c r="BH134" i="11"/>
  <c r="BG134" i="11"/>
  <c r="BF134" i="11"/>
  <c r="T134" i="11"/>
  <c r="R134" i="11"/>
  <c r="P134" i="11"/>
  <c r="J128" i="11"/>
  <c r="J127" i="11"/>
  <c r="F127" i="11"/>
  <c r="F125" i="11"/>
  <c r="E123" i="11"/>
  <c r="J94" i="11"/>
  <c r="J93" i="11"/>
  <c r="F93" i="11"/>
  <c r="F91" i="11"/>
  <c r="E89" i="11"/>
  <c r="J20" i="11"/>
  <c r="E20" i="11"/>
  <c r="F94" i="11"/>
  <c r="J19" i="11"/>
  <c r="J14" i="11"/>
  <c r="J125" i="11"/>
  <c r="E7" i="11"/>
  <c r="E85" i="11"/>
  <c r="J39" i="10"/>
  <c r="J38" i="10"/>
  <c r="AY112" i="1"/>
  <c r="J37" i="10"/>
  <c r="AX112" i="1"/>
  <c r="BI581" i="10"/>
  <c r="BH581" i="10"/>
  <c r="BG581" i="10"/>
  <c r="BF581" i="10"/>
  <c r="T581" i="10"/>
  <c r="R581" i="10"/>
  <c r="P581" i="10"/>
  <c r="BI580" i="10"/>
  <c r="BH580" i="10"/>
  <c r="BG580" i="10"/>
  <c r="BF580" i="10"/>
  <c r="T580" i="10"/>
  <c r="R580" i="10"/>
  <c r="P580" i="10"/>
  <c r="BI578" i="10"/>
  <c r="BH578" i="10"/>
  <c r="BG578" i="10"/>
  <c r="BF578" i="10"/>
  <c r="T578" i="10"/>
  <c r="R578" i="10"/>
  <c r="P578" i="10"/>
  <c r="BI577" i="10"/>
  <c r="BH577" i="10"/>
  <c r="BG577" i="10"/>
  <c r="BF577" i="10"/>
  <c r="T577" i="10"/>
  <c r="R577" i="10"/>
  <c r="P577" i="10"/>
  <c r="BI575" i="10"/>
  <c r="BH575" i="10"/>
  <c r="BG575" i="10"/>
  <c r="BF575" i="10"/>
  <c r="T575" i="10"/>
  <c r="R575" i="10"/>
  <c r="P575" i="10"/>
  <c r="BI572" i="10"/>
  <c r="BH572" i="10"/>
  <c r="BG572" i="10"/>
  <c r="BF572" i="10"/>
  <c r="T572" i="10"/>
  <c r="R572" i="10"/>
  <c r="P572" i="10"/>
  <c r="BI571" i="10"/>
  <c r="BH571" i="10"/>
  <c r="BG571" i="10"/>
  <c r="BF571" i="10"/>
  <c r="T571" i="10"/>
  <c r="R571" i="10"/>
  <c r="P571" i="10"/>
  <c r="BI569" i="10"/>
  <c r="BH569" i="10"/>
  <c r="BG569" i="10"/>
  <c r="BF569" i="10"/>
  <c r="T569" i="10"/>
  <c r="R569" i="10"/>
  <c r="P569" i="10"/>
  <c r="BI567" i="10"/>
  <c r="BH567" i="10"/>
  <c r="BG567" i="10"/>
  <c r="BF567" i="10"/>
  <c r="T567" i="10"/>
  <c r="R567" i="10"/>
  <c r="P567" i="10"/>
  <c r="BI564" i="10"/>
  <c r="BH564" i="10"/>
  <c r="BG564" i="10"/>
  <c r="BF564" i="10"/>
  <c r="T564" i="10"/>
  <c r="R564" i="10"/>
  <c r="P564" i="10"/>
  <c r="BI561" i="10"/>
  <c r="BH561" i="10"/>
  <c r="BG561" i="10"/>
  <c r="BF561" i="10"/>
  <c r="T561" i="10"/>
  <c r="R561" i="10"/>
  <c r="P561" i="10"/>
  <c r="BI559" i="10"/>
  <c r="BH559" i="10"/>
  <c r="BG559" i="10"/>
  <c r="BF559" i="10"/>
  <c r="T559" i="10"/>
  <c r="R559" i="10"/>
  <c r="P559" i="10"/>
  <c r="BI556" i="10"/>
  <c r="BH556" i="10"/>
  <c r="BG556" i="10"/>
  <c r="BF556" i="10"/>
  <c r="T556" i="10"/>
  <c r="R556" i="10"/>
  <c r="P556" i="10"/>
  <c r="BI554" i="10"/>
  <c r="BH554" i="10"/>
  <c r="BG554" i="10"/>
  <c r="BF554" i="10"/>
  <c r="T554" i="10"/>
  <c r="R554" i="10"/>
  <c r="P554" i="10"/>
  <c r="BI550" i="10"/>
  <c r="BH550" i="10"/>
  <c r="BG550" i="10"/>
  <c r="BF550" i="10"/>
  <c r="T550" i="10"/>
  <c r="R550" i="10"/>
  <c r="P550" i="10"/>
  <c r="BI546" i="10"/>
  <c r="BH546" i="10"/>
  <c r="BG546" i="10"/>
  <c r="BF546" i="10"/>
  <c r="T546" i="10"/>
  <c r="R546" i="10"/>
  <c r="P546" i="10"/>
  <c r="BI542" i="10"/>
  <c r="BH542" i="10"/>
  <c r="BG542" i="10"/>
  <c r="BF542" i="10"/>
  <c r="T542" i="10"/>
  <c r="R542" i="10"/>
  <c r="P542" i="10"/>
  <c r="BI538" i="10"/>
  <c r="BH538" i="10"/>
  <c r="BG538" i="10"/>
  <c r="BF538" i="10"/>
  <c r="T538" i="10"/>
  <c r="R538" i="10"/>
  <c r="P538" i="10"/>
  <c r="BI534" i="10"/>
  <c r="BH534" i="10"/>
  <c r="BG534" i="10"/>
  <c r="BF534" i="10"/>
  <c r="T534" i="10"/>
  <c r="T533" i="10"/>
  <c r="R534" i="10"/>
  <c r="R533" i="10"/>
  <c r="P534" i="10"/>
  <c r="P533" i="10"/>
  <c r="BI529" i="10"/>
  <c r="BH529" i="10"/>
  <c r="BG529" i="10"/>
  <c r="BF529" i="10"/>
  <c r="T529" i="10"/>
  <c r="R529" i="10"/>
  <c r="P529" i="10"/>
  <c r="BI525" i="10"/>
  <c r="BH525" i="10"/>
  <c r="BG525" i="10"/>
  <c r="BF525" i="10"/>
  <c r="T525" i="10"/>
  <c r="R525" i="10"/>
  <c r="P525" i="10"/>
  <c r="BI521" i="10"/>
  <c r="BH521" i="10"/>
  <c r="BG521" i="10"/>
  <c r="BF521" i="10"/>
  <c r="T521" i="10"/>
  <c r="R521" i="10"/>
  <c r="P521" i="10"/>
  <c r="BI517" i="10"/>
  <c r="BH517" i="10"/>
  <c r="BG517" i="10"/>
  <c r="BF517" i="10"/>
  <c r="T517" i="10"/>
  <c r="R517" i="10"/>
  <c r="P517" i="10"/>
  <c r="BI515" i="10"/>
  <c r="BH515" i="10"/>
  <c r="BG515" i="10"/>
  <c r="BF515" i="10"/>
  <c r="T515" i="10"/>
  <c r="R515" i="10"/>
  <c r="P515" i="10"/>
  <c r="BI511" i="10"/>
  <c r="BH511" i="10"/>
  <c r="BG511" i="10"/>
  <c r="BF511" i="10"/>
  <c r="T511" i="10"/>
  <c r="R511" i="10"/>
  <c r="P511" i="10"/>
  <c r="BI506" i="10"/>
  <c r="BH506" i="10"/>
  <c r="BG506" i="10"/>
  <c r="BF506" i="10"/>
  <c r="T506" i="10"/>
  <c r="T505" i="10"/>
  <c r="R506" i="10"/>
  <c r="R505" i="10"/>
  <c r="P506" i="10"/>
  <c r="P505" i="10"/>
  <c r="BI501" i="10"/>
  <c r="BH501" i="10"/>
  <c r="BG501" i="10"/>
  <c r="BF501" i="10"/>
  <c r="T501" i="10"/>
  <c r="R501" i="10"/>
  <c r="P501" i="10"/>
  <c r="BI496" i="10"/>
  <c r="BH496" i="10"/>
  <c r="BG496" i="10"/>
  <c r="BF496" i="10"/>
  <c r="T496" i="10"/>
  <c r="R496" i="10"/>
  <c r="P496" i="10"/>
  <c r="BI492" i="10"/>
  <c r="BH492" i="10"/>
  <c r="BG492" i="10"/>
  <c r="BF492" i="10"/>
  <c r="T492" i="10"/>
  <c r="R492" i="10"/>
  <c r="P492" i="10"/>
  <c r="BI490" i="10"/>
  <c r="BH490" i="10"/>
  <c r="BG490" i="10"/>
  <c r="BF490" i="10"/>
  <c r="T490" i="10"/>
  <c r="R490" i="10"/>
  <c r="P490" i="10"/>
  <c r="BI488" i="10"/>
  <c r="BH488" i="10"/>
  <c r="BG488" i="10"/>
  <c r="BF488" i="10"/>
  <c r="T488" i="10"/>
  <c r="R488" i="10"/>
  <c r="P488" i="10"/>
  <c r="BI486" i="10"/>
  <c r="BH486" i="10"/>
  <c r="BG486" i="10"/>
  <c r="BF486" i="10"/>
  <c r="T486" i="10"/>
  <c r="R486" i="10"/>
  <c r="P486" i="10"/>
  <c r="BI485" i="10"/>
  <c r="BH485" i="10"/>
  <c r="BG485" i="10"/>
  <c r="BF485" i="10"/>
  <c r="T485" i="10"/>
  <c r="R485" i="10"/>
  <c r="P485" i="10"/>
  <c r="BI483" i="10"/>
  <c r="BH483" i="10"/>
  <c r="BG483" i="10"/>
  <c r="BF483" i="10"/>
  <c r="T483" i="10"/>
  <c r="R483" i="10"/>
  <c r="P483" i="10"/>
  <c r="BI481" i="10"/>
  <c r="BH481" i="10"/>
  <c r="BG481" i="10"/>
  <c r="BF481" i="10"/>
  <c r="T481" i="10"/>
  <c r="R481" i="10"/>
  <c r="P481" i="10"/>
  <c r="BI480" i="10"/>
  <c r="BH480" i="10"/>
  <c r="BG480" i="10"/>
  <c r="BF480" i="10"/>
  <c r="T480" i="10"/>
  <c r="R480" i="10"/>
  <c r="P480" i="10"/>
  <c r="BI478" i="10"/>
  <c r="BH478" i="10"/>
  <c r="BG478" i="10"/>
  <c r="BF478" i="10"/>
  <c r="T478" i="10"/>
  <c r="R478" i="10"/>
  <c r="P478" i="10"/>
  <c r="BI476" i="10"/>
  <c r="BH476" i="10"/>
  <c r="BG476" i="10"/>
  <c r="BF476" i="10"/>
  <c r="T476" i="10"/>
  <c r="R476" i="10"/>
  <c r="P476" i="10"/>
  <c r="BI472" i="10"/>
  <c r="BH472" i="10"/>
  <c r="BG472" i="10"/>
  <c r="BF472" i="10"/>
  <c r="T472" i="10"/>
  <c r="R472" i="10"/>
  <c r="P472" i="10"/>
  <c r="BI468" i="10"/>
  <c r="BH468" i="10"/>
  <c r="BG468" i="10"/>
  <c r="BF468" i="10"/>
  <c r="T468" i="10"/>
  <c r="R468" i="10"/>
  <c r="P468" i="10"/>
  <c r="BI464" i="10"/>
  <c r="BH464" i="10"/>
  <c r="BG464" i="10"/>
  <c r="BF464" i="10"/>
  <c r="T464" i="10"/>
  <c r="R464" i="10"/>
  <c r="P464" i="10"/>
  <c r="BI462" i="10"/>
  <c r="BH462" i="10"/>
  <c r="BG462" i="10"/>
  <c r="BF462" i="10"/>
  <c r="T462" i="10"/>
  <c r="R462" i="10"/>
  <c r="P462" i="10"/>
  <c r="BI458" i="10"/>
  <c r="BH458" i="10"/>
  <c r="BG458" i="10"/>
  <c r="BF458" i="10"/>
  <c r="T458" i="10"/>
  <c r="R458" i="10"/>
  <c r="P458" i="10"/>
  <c r="BI456" i="10"/>
  <c r="BH456" i="10"/>
  <c r="BG456" i="10"/>
  <c r="BF456" i="10"/>
  <c r="T456" i="10"/>
  <c r="R456" i="10"/>
  <c r="P456" i="10"/>
  <c r="BI454" i="10"/>
  <c r="BH454" i="10"/>
  <c r="BG454" i="10"/>
  <c r="BF454" i="10"/>
  <c r="T454" i="10"/>
  <c r="R454" i="10"/>
  <c r="P454" i="10"/>
  <c r="BI452" i="10"/>
  <c r="BH452" i="10"/>
  <c r="BG452" i="10"/>
  <c r="BF452" i="10"/>
  <c r="T452" i="10"/>
  <c r="R452" i="10"/>
  <c r="P452" i="10"/>
  <c r="BI450" i="10"/>
  <c r="BH450" i="10"/>
  <c r="BG450" i="10"/>
  <c r="BF450" i="10"/>
  <c r="T450" i="10"/>
  <c r="R450" i="10"/>
  <c r="P450" i="10"/>
  <c r="BI449" i="10"/>
  <c r="BH449" i="10"/>
  <c r="BG449" i="10"/>
  <c r="BF449" i="10"/>
  <c r="T449" i="10"/>
  <c r="R449" i="10"/>
  <c r="P449" i="10"/>
  <c r="BI447" i="10"/>
  <c r="BH447" i="10"/>
  <c r="BG447" i="10"/>
  <c r="BF447" i="10"/>
  <c r="T447" i="10"/>
  <c r="R447" i="10"/>
  <c r="P447" i="10"/>
  <c r="BI446" i="10"/>
  <c r="BH446" i="10"/>
  <c r="BG446" i="10"/>
  <c r="BF446" i="10"/>
  <c r="T446" i="10"/>
  <c r="R446" i="10"/>
  <c r="P446" i="10"/>
  <c r="BI444" i="10"/>
  <c r="BH444" i="10"/>
  <c r="BG444" i="10"/>
  <c r="BF444" i="10"/>
  <c r="T444" i="10"/>
  <c r="R444" i="10"/>
  <c r="P444" i="10"/>
  <c r="BI443" i="10"/>
  <c r="BH443" i="10"/>
  <c r="BG443" i="10"/>
  <c r="BF443" i="10"/>
  <c r="T443" i="10"/>
  <c r="R443" i="10"/>
  <c r="P443" i="10"/>
  <c r="BI441" i="10"/>
  <c r="BH441" i="10"/>
  <c r="BG441" i="10"/>
  <c r="BF441" i="10"/>
  <c r="T441" i="10"/>
  <c r="R441" i="10"/>
  <c r="P441" i="10"/>
  <c r="BI440" i="10"/>
  <c r="BH440" i="10"/>
  <c r="BG440" i="10"/>
  <c r="BF440" i="10"/>
  <c r="T440" i="10"/>
  <c r="R440" i="10"/>
  <c r="P440" i="10"/>
  <c r="BI439" i="10"/>
  <c r="BH439" i="10"/>
  <c r="BG439" i="10"/>
  <c r="BF439" i="10"/>
  <c r="T439" i="10"/>
  <c r="R439" i="10"/>
  <c r="P439" i="10"/>
  <c r="BI437" i="10"/>
  <c r="BH437" i="10"/>
  <c r="BG437" i="10"/>
  <c r="BF437" i="10"/>
  <c r="T437" i="10"/>
  <c r="R437" i="10"/>
  <c r="P437" i="10"/>
  <c r="BI436" i="10"/>
  <c r="BH436" i="10"/>
  <c r="BG436" i="10"/>
  <c r="BF436" i="10"/>
  <c r="T436" i="10"/>
  <c r="R436" i="10"/>
  <c r="P436" i="10"/>
  <c r="BI435" i="10"/>
  <c r="BH435" i="10"/>
  <c r="BG435" i="10"/>
  <c r="BF435" i="10"/>
  <c r="T435" i="10"/>
  <c r="R435" i="10"/>
  <c r="P435" i="10"/>
  <c r="BI433" i="10"/>
  <c r="BH433" i="10"/>
  <c r="BG433" i="10"/>
  <c r="BF433" i="10"/>
  <c r="T433" i="10"/>
  <c r="R433" i="10"/>
  <c r="P433" i="10"/>
  <c r="BI432" i="10"/>
  <c r="BH432" i="10"/>
  <c r="BG432" i="10"/>
  <c r="BF432" i="10"/>
  <c r="T432" i="10"/>
  <c r="R432" i="10"/>
  <c r="P432" i="10"/>
  <c r="BI430" i="10"/>
  <c r="BH430" i="10"/>
  <c r="BG430" i="10"/>
  <c r="BF430" i="10"/>
  <c r="T430" i="10"/>
  <c r="R430" i="10"/>
  <c r="P430" i="10"/>
  <c r="BI429" i="10"/>
  <c r="BH429" i="10"/>
  <c r="BG429" i="10"/>
  <c r="BF429" i="10"/>
  <c r="T429" i="10"/>
  <c r="R429" i="10"/>
  <c r="P429" i="10"/>
  <c r="BI427" i="10"/>
  <c r="BH427" i="10"/>
  <c r="BG427" i="10"/>
  <c r="BF427" i="10"/>
  <c r="T427" i="10"/>
  <c r="R427" i="10"/>
  <c r="P427" i="10"/>
  <c r="BI426" i="10"/>
  <c r="BH426" i="10"/>
  <c r="BG426" i="10"/>
  <c r="BF426" i="10"/>
  <c r="T426" i="10"/>
  <c r="R426" i="10"/>
  <c r="P426" i="10"/>
  <c r="BI424" i="10"/>
  <c r="BH424" i="10"/>
  <c r="BG424" i="10"/>
  <c r="BF424" i="10"/>
  <c r="T424" i="10"/>
  <c r="R424" i="10"/>
  <c r="P424" i="10"/>
  <c r="BI422" i="10"/>
  <c r="BH422" i="10"/>
  <c r="BG422" i="10"/>
  <c r="BF422" i="10"/>
  <c r="T422" i="10"/>
  <c r="R422" i="10"/>
  <c r="P422" i="10"/>
  <c r="BI418" i="10"/>
  <c r="BH418" i="10"/>
  <c r="BG418" i="10"/>
  <c r="BF418" i="10"/>
  <c r="T418" i="10"/>
  <c r="R418" i="10"/>
  <c r="P418" i="10"/>
  <c r="BI417" i="10"/>
  <c r="BH417" i="10"/>
  <c r="BG417" i="10"/>
  <c r="BF417" i="10"/>
  <c r="T417" i="10"/>
  <c r="R417" i="10"/>
  <c r="P417" i="10"/>
  <c r="BI416" i="10"/>
  <c r="BH416" i="10"/>
  <c r="BG416" i="10"/>
  <c r="BF416" i="10"/>
  <c r="T416" i="10"/>
  <c r="R416" i="10"/>
  <c r="P416" i="10"/>
  <c r="BI414" i="10"/>
  <c r="BH414" i="10"/>
  <c r="BG414" i="10"/>
  <c r="BF414" i="10"/>
  <c r="T414" i="10"/>
  <c r="R414" i="10"/>
  <c r="P414" i="10"/>
  <c r="BI413" i="10"/>
  <c r="BH413" i="10"/>
  <c r="BG413" i="10"/>
  <c r="BF413" i="10"/>
  <c r="T413" i="10"/>
  <c r="R413" i="10"/>
  <c r="P413" i="10"/>
  <c r="BI412" i="10"/>
  <c r="BH412" i="10"/>
  <c r="BG412" i="10"/>
  <c r="BF412" i="10"/>
  <c r="T412" i="10"/>
  <c r="R412" i="10"/>
  <c r="P412" i="10"/>
  <c r="BI410" i="10"/>
  <c r="BH410" i="10"/>
  <c r="BG410" i="10"/>
  <c r="BF410" i="10"/>
  <c r="T410" i="10"/>
  <c r="R410" i="10"/>
  <c r="P410" i="10"/>
  <c r="BI408" i="10"/>
  <c r="BH408" i="10"/>
  <c r="BG408" i="10"/>
  <c r="BF408" i="10"/>
  <c r="T408" i="10"/>
  <c r="R408" i="10"/>
  <c r="P408" i="10"/>
  <c r="BI406" i="10"/>
  <c r="BH406" i="10"/>
  <c r="BG406" i="10"/>
  <c r="BF406" i="10"/>
  <c r="T406" i="10"/>
  <c r="R406" i="10"/>
  <c r="P406" i="10"/>
  <c r="BI404" i="10"/>
  <c r="BH404" i="10"/>
  <c r="BG404" i="10"/>
  <c r="BF404" i="10"/>
  <c r="T404" i="10"/>
  <c r="R404" i="10"/>
  <c r="P404" i="10"/>
  <c r="BI402" i="10"/>
  <c r="BH402" i="10"/>
  <c r="BG402" i="10"/>
  <c r="BF402" i="10"/>
  <c r="T402" i="10"/>
  <c r="R402" i="10"/>
  <c r="P402" i="10"/>
  <c r="BI398" i="10"/>
  <c r="BH398" i="10"/>
  <c r="BG398" i="10"/>
  <c r="BF398" i="10"/>
  <c r="T398" i="10"/>
  <c r="R398" i="10"/>
  <c r="P398" i="10"/>
  <c r="BI397" i="10"/>
  <c r="BH397" i="10"/>
  <c r="BG397" i="10"/>
  <c r="BF397" i="10"/>
  <c r="T397" i="10"/>
  <c r="R397" i="10"/>
  <c r="P397" i="10"/>
  <c r="BI395" i="10"/>
  <c r="BH395" i="10"/>
  <c r="BG395" i="10"/>
  <c r="BF395" i="10"/>
  <c r="T395" i="10"/>
  <c r="R395" i="10"/>
  <c r="P395" i="10"/>
  <c r="BI394" i="10"/>
  <c r="BH394" i="10"/>
  <c r="BG394" i="10"/>
  <c r="BF394" i="10"/>
  <c r="T394" i="10"/>
  <c r="R394" i="10"/>
  <c r="P394" i="10"/>
  <c r="BI392" i="10"/>
  <c r="BH392" i="10"/>
  <c r="BG392" i="10"/>
  <c r="BF392" i="10"/>
  <c r="T392" i="10"/>
  <c r="R392" i="10"/>
  <c r="P392" i="10"/>
  <c r="BI391" i="10"/>
  <c r="BH391" i="10"/>
  <c r="BG391" i="10"/>
  <c r="BF391" i="10"/>
  <c r="T391" i="10"/>
  <c r="R391" i="10"/>
  <c r="P391" i="10"/>
  <c r="BI389" i="10"/>
  <c r="BH389" i="10"/>
  <c r="BG389" i="10"/>
  <c r="BF389" i="10"/>
  <c r="T389" i="10"/>
  <c r="R389" i="10"/>
  <c r="P389" i="10"/>
  <c r="BI388" i="10"/>
  <c r="BH388" i="10"/>
  <c r="BG388" i="10"/>
  <c r="BF388" i="10"/>
  <c r="T388" i="10"/>
  <c r="R388" i="10"/>
  <c r="P388" i="10"/>
  <c r="BI386" i="10"/>
  <c r="BH386" i="10"/>
  <c r="BG386" i="10"/>
  <c r="BF386" i="10"/>
  <c r="T386" i="10"/>
  <c r="R386" i="10"/>
  <c r="P386" i="10"/>
  <c r="BI385" i="10"/>
  <c r="BH385" i="10"/>
  <c r="BG385" i="10"/>
  <c r="BF385" i="10"/>
  <c r="T385" i="10"/>
  <c r="R385" i="10"/>
  <c r="P385" i="10"/>
  <c r="BI384" i="10"/>
  <c r="BH384" i="10"/>
  <c r="BG384" i="10"/>
  <c r="BF384" i="10"/>
  <c r="T384" i="10"/>
  <c r="R384" i="10"/>
  <c r="P384" i="10"/>
  <c r="BI383" i="10"/>
  <c r="BH383" i="10"/>
  <c r="BG383" i="10"/>
  <c r="BF383" i="10"/>
  <c r="T383" i="10"/>
  <c r="R383" i="10"/>
  <c r="P383" i="10"/>
  <c r="BI382" i="10"/>
  <c r="BH382" i="10"/>
  <c r="BG382" i="10"/>
  <c r="BF382" i="10"/>
  <c r="T382" i="10"/>
  <c r="R382" i="10"/>
  <c r="P382" i="10"/>
  <c r="BI381" i="10"/>
  <c r="BH381" i="10"/>
  <c r="BG381" i="10"/>
  <c r="BF381" i="10"/>
  <c r="T381" i="10"/>
  <c r="R381" i="10"/>
  <c r="P381" i="10"/>
  <c r="BI379" i="10"/>
  <c r="BH379" i="10"/>
  <c r="BG379" i="10"/>
  <c r="BF379" i="10"/>
  <c r="T379" i="10"/>
  <c r="R379" i="10"/>
  <c r="P379" i="10"/>
  <c r="BI378" i="10"/>
  <c r="BH378" i="10"/>
  <c r="BG378" i="10"/>
  <c r="BF378" i="10"/>
  <c r="T378" i="10"/>
  <c r="R378" i="10"/>
  <c r="P378" i="10"/>
  <c r="BI377" i="10"/>
  <c r="BH377" i="10"/>
  <c r="BG377" i="10"/>
  <c r="BF377" i="10"/>
  <c r="T377" i="10"/>
  <c r="R377" i="10"/>
  <c r="P377" i="10"/>
  <c r="BI375" i="10"/>
  <c r="BH375" i="10"/>
  <c r="BG375" i="10"/>
  <c r="BF375" i="10"/>
  <c r="T375" i="10"/>
  <c r="R375" i="10"/>
  <c r="P375" i="10"/>
  <c r="BI374" i="10"/>
  <c r="BH374" i="10"/>
  <c r="BG374" i="10"/>
  <c r="BF374" i="10"/>
  <c r="T374" i="10"/>
  <c r="R374" i="10"/>
  <c r="P374" i="10"/>
  <c r="BI372" i="10"/>
  <c r="BH372" i="10"/>
  <c r="BG372" i="10"/>
  <c r="BF372" i="10"/>
  <c r="T372" i="10"/>
  <c r="R372" i="10"/>
  <c r="P372" i="10"/>
  <c r="BI371" i="10"/>
  <c r="BH371" i="10"/>
  <c r="BG371" i="10"/>
  <c r="BF371" i="10"/>
  <c r="T371" i="10"/>
  <c r="R371" i="10"/>
  <c r="P371" i="10"/>
  <c r="BI369" i="10"/>
  <c r="BH369" i="10"/>
  <c r="BG369" i="10"/>
  <c r="BF369" i="10"/>
  <c r="T369" i="10"/>
  <c r="R369" i="10"/>
  <c r="P369" i="10"/>
  <c r="BI368" i="10"/>
  <c r="BH368" i="10"/>
  <c r="BG368" i="10"/>
  <c r="BF368" i="10"/>
  <c r="T368" i="10"/>
  <c r="R368" i="10"/>
  <c r="P368" i="10"/>
  <c r="BI367" i="10"/>
  <c r="BH367" i="10"/>
  <c r="BG367" i="10"/>
  <c r="BF367" i="10"/>
  <c r="T367" i="10"/>
  <c r="R367" i="10"/>
  <c r="P367" i="10"/>
  <c r="BI366" i="10"/>
  <c r="BH366" i="10"/>
  <c r="BG366" i="10"/>
  <c r="BF366" i="10"/>
  <c r="T366" i="10"/>
  <c r="R366" i="10"/>
  <c r="P366" i="10"/>
  <c r="BI365" i="10"/>
  <c r="BH365" i="10"/>
  <c r="BG365" i="10"/>
  <c r="BF365" i="10"/>
  <c r="T365" i="10"/>
  <c r="R365" i="10"/>
  <c r="P365" i="10"/>
  <c r="BI364" i="10"/>
  <c r="BH364" i="10"/>
  <c r="BG364" i="10"/>
  <c r="BF364" i="10"/>
  <c r="T364" i="10"/>
  <c r="R364" i="10"/>
  <c r="P364" i="10"/>
  <c r="BI363" i="10"/>
  <c r="BH363" i="10"/>
  <c r="BG363" i="10"/>
  <c r="BF363" i="10"/>
  <c r="T363" i="10"/>
  <c r="R363" i="10"/>
  <c r="P363" i="10"/>
  <c r="BI361" i="10"/>
  <c r="BH361" i="10"/>
  <c r="BG361" i="10"/>
  <c r="BF361" i="10"/>
  <c r="T361" i="10"/>
  <c r="R361" i="10"/>
  <c r="P361" i="10"/>
  <c r="BI360" i="10"/>
  <c r="BH360" i="10"/>
  <c r="BG360" i="10"/>
  <c r="BF360" i="10"/>
  <c r="T360" i="10"/>
  <c r="R360" i="10"/>
  <c r="P360" i="10"/>
  <c r="BI358" i="10"/>
  <c r="BH358" i="10"/>
  <c r="BG358" i="10"/>
  <c r="BF358" i="10"/>
  <c r="T358" i="10"/>
  <c r="R358" i="10"/>
  <c r="P358" i="10"/>
  <c r="BI356" i="10"/>
  <c r="BH356" i="10"/>
  <c r="BG356" i="10"/>
  <c r="BF356" i="10"/>
  <c r="T356" i="10"/>
  <c r="R356" i="10"/>
  <c r="P356" i="10"/>
  <c r="BI354" i="10"/>
  <c r="BH354" i="10"/>
  <c r="BG354" i="10"/>
  <c r="BF354" i="10"/>
  <c r="T354" i="10"/>
  <c r="R354" i="10"/>
  <c r="P354" i="10"/>
  <c r="BI353" i="10"/>
  <c r="BH353" i="10"/>
  <c r="BG353" i="10"/>
  <c r="BF353" i="10"/>
  <c r="T353" i="10"/>
  <c r="R353" i="10"/>
  <c r="P353" i="10"/>
  <c r="BI352" i="10"/>
  <c r="BH352" i="10"/>
  <c r="BG352" i="10"/>
  <c r="BF352" i="10"/>
  <c r="T352" i="10"/>
  <c r="R352" i="10"/>
  <c r="P352" i="10"/>
  <c r="BI351" i="10"/>
  <c r="BH351" i="10"/>
  <c r="BG351" i="10"/>
  <c r="BF351" i="10"/>
  <c r="T351" i="10"/>
  <c r="R351" i="10"/>
  <c r="P351" i="10"/>
  <c r="BI349" i="10"/>
  <c r="BH349" i="10"/>
  <c r="BG349" i="10"/>
  <c r="BF349" i="10"/>
  <c r="T349" i="10"/>
  <c r="R349" i="10"/>
  <c r="P349" i="10"/>
  <c r="BI346" i="10"/>
  <c r="BH346" i="10"/>
  <c r="BG346" i="10"/>
  <c r="BF346" i="10"/>
  <c r="T346" i="10"/>
  <c r="R346" i="10"/>
  <c r="P346" i="10"/>
  <c r="BI344" i="10"/>
  <c r="BH344" i="10"/>
  <c r="BG344" i="10"/>
  <c r="BF344" i="10"/>
  <c r="T344" i="10"/>
  <c r="R344" i="10"/>
  <c r="P344" i="10"/>
  <c r="BI341" i="10"/>
  <c r="BH341" i="10"/>
  <c r="BG341" i="10"/>
  <c r="BF341" i="10"/>
  <c r="T341" i="10"/>
  <c r="R341" i="10"/>
  <c r="P341" i="10"/>
  <c r="BI339" i="10"/>
  <c r="BH339" i="10"/>
  <c r="BG339" i="10"/>
  <c r="BF339" i="10"/>
  <c r="T339" i="10"/>
  <c r="R339" i="10"/>
  <c r="P339" i="10"/>
  <c r="BI337" i="10"/>
  <c r="BH337" i="10"/>
  <c r="BG337" i="10"/>
  <c r="BF337" i="10"/>
  <c r="T337" i="10"/>
  <c r="R337" i="10"/>
  <c r="P337" i="10"/>
  <c r="BI335" i="10"/>
  <c r="BH335" i="10"/>
  <c r="BG335" i="10"/>
  <c r="BF335" i="10"/>
  <c r="T335" i="10"/>
  <c r="R335" i="10"/>
  <c r="P335" i="10"/>
  <c r="BI330" i="10"/>
  <c r="BH330" i="10"/>
  <c r="BG330" i="10"/>
  <c r="BF330" i="10"/>
  <c r="T330" i="10"/>
  <c r="R330" i="10"/>
  <c r="P330" i="10"/>
  <c r="BI326" i="10"/>
  <c r="BH326" i="10"/>
  <c r="BG326" i="10"/>
  <c r="BF326" i="10"/>
  <c r="T326" i="10"/>
  <c r="R326" i="10"/>
  <c r="P326" i="10"/>
  <c r="BI322" i="10"/>
  <c r="BH322" i="10"/>
  <c r="BG322" i="10"/>
  <c r="BF322" i="10"/>
  <c r="T322" i="10"/>
  <c r="R322" i="10"/>
  <c r="P322" i="10"/>
  <c r="BI318" i="10"/>
  <c r="BH318" i="10"/>
  <c r="BG318" i="10"/>
  <c r="BF318" i="10"/>
  <c r="T318" i="10"/>
  <c r="R318" i="10"/>
  <c r="P318" i="10"/>
  <c r="BI316" i="10"/>
  <c r="BH316" i="10"/>
  <c r="BG316" i="10"/>
  <c r="BF316" i="10"/>
  <c r="T316" i="10"/>
  <c r="R316" i="10"/>
  <c r="P316" i="10"/>
  <c r="BI313" i="10"/>
  <c r="BH313" i="10"/>
  <c r="BG313" i="10"/>
  <c r="BF313" i="10"/>
  <c r="T313" i="10"/>
  <c r="R313" i="10"/>
  <c r="P313" i="10"/>
  <c r="BI311" i="10"/>
  <c r="BH311" i="10"/>
  <c r="BG311" i="10"/>
  <c r="BF311" i="10"/>
  <c r="T311" i="10"/>
  <c r="R311" i="10"/>
  <c r="P311" i="10"/>
  <c r="BI309" i="10"/>
  <c r="BH309" i="10"/>
  <c r="BG309" i="10"/>
  <c r="BF309" i="10"/>
  <c r="T309" i="10"/>
  <c r="R309" i="10"/>
  <c r="P309" i="10"/>
  <c r="BI304" i="10"/>
  <c r="BH304" i="10"/>
  <c r="BG304" i="10"/>
  <c r="BF304" i="10"/>
  <c r="T304" i="10"/>
  <c r="R304" i="10"/>
  <c r="P304" i="10"/>
  <c r="BI302" i="10"/>
  <c r="BH302" i="10"/>
  <c r="BG302" i="10"/>
  <c r="BF302" i="10"/>
  <c r="T302" i="10"/>
  <c r="R302" i="10"/>
  <c r="P302" i="10"/>
  <c r="BI300" i="10"/>
  <c r="BH300" i="10"/>
  <c r="BG300" i="10"/>
  <c r="BF300" i="10"/>
  <c r="T300" i="10"/>
  <c r="R300" i="10"/>
  <c r="P300" i="10"/>
  <c r="BI296" i="10"/>
  <c r="BH296" i="10"/>
  <c r="BG296" i="10"/>
  <c r="BF296" i="10"/>
  <c r="T296" i="10"/>
  <c r="R296" i="10"/>
  <c r="P296" i="10"/>
  <c r="BI295" i="10"/>
  <c r="BH295" i="10"/>
  <c r="BG295" i="10"/>
  <c r="BF295" i="10"/>
  <c r="T295" i="10"/>
  <c r="R295" i="10"/>
  <c r="P295" i="10"/>
  <c r="BI293" i="10"/>
  <c r="BH293" i="10"/>
  <c r="BG293" i="10"/>
  <c r="BF293" i="10"/>
  <c r="T293" i="10"/>
  <c r="R293" i="10"/>
  <c r="P293" i="10"/>
  <c r="BI289" i="10"/>
  <c r="BH289" i="10"/>
  <c r="BG289" i="10"/>
  <c r="BF289" i="10"/>
  <c r="T289" i="10"/>
  <c r="R289" i="10"/>
  <c r="P289" i="10"/>
  <c r="BI286" i="10"/>
  <c r="BH286" i="10"/>
  <c r="BG286" i="10"/>
  <c r="BF286" i="10"/>
  <c r="T286" i="10"/>
  <c r="R286" i="10"/>
  <c r="P286" i="10"/>
  <c r="BI284" i="10"/>
  <c r="BH284" i="10"/>
  <c r="BG284" i="10"/>
  <c r="BF284" i="10"/>
  <c r="T284" i="10"/>
  <c r="R284" i="10"/>
  <c r="P284" i="10"/>
  <c r="BI282" i="10"/>
  <c r="BH282" i="10"/>
  <c r="BG282" i="10"/>
  <c r="BF282" i="10"/>
  <c r="T282" i="10"/>
  <c r="R282" i="10"/>
  <c r="P282" i="10"/>
  <c r="BI280" i="10"/>
  <c r="BH280" i="10"/>
  <c r="BG280" i="10"/>
  <c r="BF280" i="10"/>
  <c r="T280" i="10"/>
  <c r="R280" i="10"/>
  <c r="P280" i="10"/>
  <c r="BI279" i="10"/>
  <c r="BH279" i="10"/>
  <c r="BG279" i="10"/>
  <c r="BF279" i="10"/>
  <c r="T279" i="10"/>
  <c r="R279" i="10"/>
  <c r="P279" i="10"/>
  <c r="BI277" i="10"/>
  <c r="BH277" i="10"/>
  <c r="BG277" i="10"/>
  <c r="BF277" i="10"/>
  <c r="T277" i="10"/>
  <c r="R277" i="10"/>
  <c r="P277" i="10"/>
  <c r="BI276" i="10"/>
  <c r="BH276" i="10"/>
  <c r="BG276" i="10"/>
  <c r="BF276" i="10"/>
  <c r="T276" i="10"/>
  <c r="R276" i="10"/>
  <c r="P276" i="10"/>
  <c r="BI274" i="10"/>
  <c r="BH274" i="10"/>
  <c r="BG274" i="10"/>
  <c r="BF274" i="10"/>
  <c r="T274" i="10"/>
  <c r="R274" i="10"/>
  <c r="P274" i="10"/>
  <c r="BI273" i="10"/>
  <c r="BH273" i="10"/>
  <c r="BG273" i="10"/>
  <c r="BF273" i="10"/>
  <c r="T273" i="10"/>
  <c r="R273" i="10"/>
  <c r="P273" i="10"/>
  <c r="BI269" i="10"/>
  <c r="BH269" i="10"/>
  <c r="BG269" i="10"/>
  <c r="BF269" i="10"/>
  <c r="T269" i="10"/>
  <c r="R269" i="10"/>
  <c r="P269" i="10"/>
  <c r="BI268" i="10"/>
  <c r="BH268" i="10"/>
  <c r="BG268" i="10"/>
  <c r="BF268" i="10"/>
  <c r="T268" i="10"/>
  <c r="R268" i="10"/>
  <c r="P268" i="10"/>
  <c r="BI264" i="10"/>
  <c r="BH264" i="10"/>
  <c r="BG264" i="10"/>
  <c r="BF264" i="10"/>
  <c r="T264" i="10"/>
  <c r="R264" i="10"/>
  <c r="P264" i="10"/>
  <c r="BI261" i="10"/>
  <c r="BH261" i="10"/>
  <c r="BG261" i="10"/>
  <c r="BF261" i="10"/>
  <c r="T261" i="10"/>
  <c r="R261" i="10"/>
  <c r="P261" i="10"/>
  <c r="BI259" i="10"/>
  <c r="BH259" i="10"/>
  <c r="BG259" i="10"/>
  <c r="BF259" i="10"/>
  <c r="T259" i="10"/>
  <c r="R259" i="10"/>
  <c r="P259" i="10"/>
  <c r="BI255" i="10"/>
  <c r="BH255" i="10"/>
  <c r="BG255" i="10"/>
  <c r="BF255" i="10"/>
  <c r="T255" i="10"/>
  <c r="R255" i="10"/>
  <c r="P255" i="10"/>
  <c r="BI251" i="10"/>
  <c r="BH251" i="10"/>
  <c r="BG251" i="10"/>
  <c r="BF251" i="10"/>
  <c r="T251" i="10"/>
  <c r="R251" i="10"/>
  <c r="P251" i="10"/>
  <c r="BI247" i="10"/>
  <c r="BH247" i="10"/>
  <c r="BG247" i="10"/>
  <c r="BF247" i="10"/>
  <c r="T247" i="10"/>
  <c r="R247" i="10"/>
  <c r="P247" i="10"/>
  <c r="BI242" i="10"/>
  <c r="BH242" i="10"/>
  <c r="BG242" i="10"/>
  <c r="BF242" i="10"/>
  <c r="T242" i="10"/>
  <c r="R242" i="10"/>
  <c r="P242" i="10"/>
  <c r="BI240" i="10"/>
  <c r="BH240" i="10"/>
  <c r="BG240" i="10"/>
  <c r="BF240" i="10"/>
  <c r="T240" i="10"/>
  <c r="R240" i="10"/>
  <c r="P240" i="10"/>
  <c r="BI238" i="10"/>
  <c r="BH238" i="10"/>
  <c r="BG238" i="10"/>
  <c r="BF238" i="10"/>
  <c r="T238" i="10"/>
  <c r="R238" i="10"/>
  <c r="P238" i="10"/>
  <c r="BI236" i="10"/>
  <c r="BH236" i="10"/>
  <c r="BG236" i="10"/>
  <c r="BF236" i="10"/>
  <c r="T236" i="10"/>
  <c r="R236" i="10"/>
  <c r="P236" i="10"/>
  <c r="BI233" i="10"/>
  <c r="BH233" i="10"/>
  <c r="BG233" i="10"/>
  <c r="BF233" i="10"/>
  <c r="T233" i="10"/>
  <c r="R233" i="10"/>
  <c r="P233" i="10"/>
  <c r="BI231" i="10"/>
  <c r="BH231" i="10"/>
  <c r="BG231" i="10"/>
  <c r="BF231" i="10"/>
  <c r="T231" i="10"/>
  <c r="R231" i="10"/>
  <c r="P231" i="10"/>
  <c r="BI229" i="10"/>
  <c r="BH229" i="10"/>
  <c r="BG229" i="10"/>
  <c r="BF229" i="10"/>
  <c r="T229" i="10"/>
  <c r="R229" i="10"/>
  <c r="P229" i="10"/>
  <c r="BI226" i="10"/>
  <c r="BH226" i="10"/>
  <c r="BG226" i="10"/>
  <c r="BF226" i="10"/>
  <c r="T226" i="10"/>
  <c r="R226" i="10"/>
  <c r="P226" i="10"/>
  <c r="BI222" i="10"/>
  <c r="BH222" i="10"/>
  <c r="BG222" i="10"/>
  <c r="BF222" i="10"/>
  <c r="T222" i="10"/>
  <c r="R222" i="10"/>
  <c r="P222" i="10"/>
  <c r="BI214" i="10"/>
  <c r="BH214" i="10"/>
  <c r="BG214" i="10"/>
  <c r="BF214" i="10"/>
  <c r="T214" i="10"/>
  <c r="R214" i="10"/>
  <c r="P214" i="10"/>
  <c r="BI212" i="10"/>
  <c r="BH212" i="10"/>
  <c r="BG212" i="10"/>
  <c r="BF212" i="10"/>
  <c r="T212" i="10"/>
  <c r="R212" i="10"/>
  <c r="P212" i="10"/>
  <c r="BI208" i="10"/>
  <c r="BH208" i="10"/>
  <c r="BG208" i="10"/>
  <c r="BF208" i="10"/>
  <c r="T208" i="10"/>
  <c r="R208" i="10"/>
  <c r="P208" i="10"/>
  <c r="BI201" i="10"/>
  <c r="BH201" i="10"/>
  <c r="BG201" i="10"/>
  <c r="BF201" i="10"/>
  <c r="T201" i="10"/>
  <c r="R201" i="10"/>
  <c r="P201" i="10"/>
  <c r="BI199" i="10"/>
  <c r="BH199" i="10"/>
  <c r="BG199" i="10"/>
  <c r="BF199" i="10"/>
  <c r="T199" i="10"/>
  <c r="R199" i="10"/>
  <c r="P199" i="10"/>
  <c r="BI197" i="10"/>
  <c r="BH197" i="10"/>
  <c r="BG197" i="10"/>
  <c r="BF197" i="10"/>
  <c r="T197" i="10"/>
  <c r="R197" i="10"/>
  <c r="P197" i="10"/>
  <c r="BI193" i="10"/>
  <c r="BH193" i="10"/>
  <c r="BG193" i="10"/>
  <c r="BF193" i="10"/>
  <c r="T193" i="10"/>
  <c r="R193" i="10"/>
  <c r="P193" i="10"/>
  <c r="BI189" i="10"/>
  <c r="BH189" i="10"/>
  <c r="BG189" i="10"/>
  <c r="BF189" i="10"/>
  <c r="T189" i="10"/>
  <c r="R189" i="10"/>
  <c r="P189" i="10"/>
  <c r="BI187" i="10"/>
  <c r="BH187" i="10"/>
  <c r="BG187" i="10"/>
  <c r="BF187" i="10"/>
  <c r="T187" i="10"/>
  <c r="R187" i="10"/>
  <c r="P187" i="10"/>
  <c r="BI185" i="10"/>
  <c r="BH185" i="10"/>
  <c r="BG185" i="10"/>
  <c r="BF185" i="10"/>
  <c r="T185" i="10"/>
  <c r="R185" i="10"/>
  <c r="P185" i="10"/>
  <c r="BI183" i="10"/>
  <c r="BH183" i="10"/>
  <c r="BG183" i="10"/>
  <c r="BF183" i="10"/>
  <c r="T183" i="10"/>
  <c r="R183" i="10"/>
  <c r="P183" i="10"/>
  <c r="BI181" i="10"/>
  <c r="BH181" i="10"/>
  <c r="BG181" i="10"/>
  <c r="BF181" i="10"/>
  <c r="T181" i="10"/>
  <c r="R181" i="10"/>
  <c r="P181" i="10"/>
  <c r="BI177" i="10"/>
  <c r="BH177" i="10"/>
  <c r="BG177" i="10"/>
  <c r="BF177" i="10"/>
  <c r="T177" i="10"/>
  <c r="R177" i="10"/>
  <c r="P177" i="10"/>
  <c r="BI175" i="10"/>
  <c r="BH175" i="10"/>
  <c r="BG175" i="10"/>
  <c r="BF175" i="10"/>
  <c r="T175" i="10"/>
  <c r="R175" i="10"/>
  <c r="P175" i="10"/>
  <c r="BI173" i="10"/>
  <c r="BH173" i="10"/>
  <c r="BG173" i="10"/>
  <c r="BF173" i="10"/>
  <c r="T173" i="10"/>
  <c r="R173" i="10"/>
  <c r="P173" i="10"/>
  <c r="BI171" i="10"/>
  <c r="BH171" i="10"/>
  <c r="BG171" i="10"/>
  <c r="BF171" i="10"/>
  <c r="T171" i="10"/>
  <c r="R171" i="10"/>
  <c r="P171" i="10"/>
  <c r="BI167" i="10"/>
  <c r="BH167" i="10"/>
  <c r="BG167" i="10"/>
  <c r="BF167" i="10"/>
  <c r="T167" i="10"/>
  <c r="R167" i="10"/>
  <c r="P167" i="10"/>
  <c r="BI165" i="10"/>
  <c r="BH165" i="10"/>
  <c r="BG165" i="10"/>
  <c r="BF165" i="10"/>
  <c r="T165" i="10"/>
  <c r="R165" i="10"/>
  <c r="P165" i="10"/>
  <c r="BI163" i="10"/>
  <c r="BH163" i="10"/>
  <c r="BG163" i="10"/>
  <c r="BF163" i="10"/>
  <c r="T163" i="10"/>
  <c r="R163" i="10"/>
  <c r="P163" i="10"/>
  <c r="BI161" i="10"/>
  <c r="BH161" i="10"/>
  <c r="BG161" i="10"/>
  <c r="BF161" i="10"/>
  <c r="T161" i="10"/>
  <c r="R161" i="10"/>
  <c r="P161" i="10"/>
  <c r="BI159" i="10"/>
  <c r="BH159" i="10"/>
  <c r="BG159" i="10"/>
  <c r="BF159" i="10"/>
  <c r="T159" i="10"/>
  <c r="R159" i="10"/>
  <c r="P159" i="10"/>
  <c r="BI157" i="10"/>
  <c r="BH157" i="10"/>
  <c r="BG157" i="10"/>
  <c r="BF157" i="10"/>
  <c r="T157" i="10"/>
  <c r="R157" i="10"/>
  <c r="P157" i="10"/>
  <c r="BI149" i="10"/>
  <c r="BH149" i="10"/>
  <c r="BG149" i="10"/>
  <c r="BF149" i="10"/>
  <c r="T149" i="10"/>
  <c r="R149" i="10"/>
  <c r="P149" i="10"/>
  <c r="BI144" i="10"/>
  <c r="BH144" i="10"/>
  <c r="BG144" i="10"/>
  <c r="BF144" i="10"/>
  <c r="T144" i="10"/>
  <c r="R144" i="10"/>
  <c r="P144" i="10"/>
  <c r="BI138" i="10"/>
  <c r="BH138" i="10"/>
  <c r="BG138" i="10"/>
  <c r="BF138" i="10"/>
  <c r="T138" i="10"/>
  <c r="R138" i="10"/>
  <c r="P138" i="10"/>
  <c r="F129" i="10"/>
  <c r="E127" i="10"/>
  <c r="F91" i="10"/>
  <c r="E89" i="10"/>
  <c r="J26" i="10"/>
  <c r="E26" i="10"/>
  <c r="J132" i="10"/>
  <c r="J25" i="10"/>
  <c r="J23" i="10"/>
  <c r="E23" i="10"/>
  <c r="J93" i="10"/>
  <c r="J22" i="10"/>
  <c r="J20" i="10"/>
  <c r="E20" i="10"/>
  <c r="F94" i="10"/>
  <c r="J19" i="10"/>
  <c r="J17" i="10"/>
  <c r="E17" i="10"/>
  <c r="F93" i="10"/>
  <c r="J16" i="10"/>
  <c r="J14" i="10"/>
  <c r="J129" i="10"/>
  <c r="E7" i="10"/>
  <c r="E123" i="10"/>
  <c r="J39" i="9"/>
  <c r="J38" i="9"/>
  <c r="AY110" i="1"/>
  <c r="J37" i="9"/>
  <c r="AX110" i="1"/>
  <c r="BI379" i="9"/>
  <c r="BH379" i="9"/>
  <c r="BG379" i="9"/>
  <c r="BF379" i="9"/>
  <c r="T379" i="9"/>
  <c r="T378" i="9"/>
  <c r="R379" i="9"/>
  <c r="R378" i="9"/>
  <c r="P379" i="9"/>
  <c r="P378" i="9"/>
  <c r="BI374" i="9"/>
  <c r="BH374" i="9"/>
  <c r="BG374" i="9"/>
  <c r="BF374" i="9"/>
  <c r="T374" i="9"/>
  <c r="R374" i="9"/>
  <c r="P374" i="9"/>
  <c r="BI370" i="9"/>
  <c r="BH370" i="9"/>
  <c r="BG370" i="9"/>
  <c r="BF370" i="9"/>
  <c r="T370" i="9"/>
  <c r="R370" i="9"/>
  <c r="P370" i="9"/>
  <c r="BI366" i="9"/>
  <c r="BH366" i="9"/>
  <c r="BG366" i="9"/>
  <c r="BF366" i="9"/>
  <c r="T366" i="9"/>
  <c r="R366" i="9"/>
  <c r="P366" i="9"/>
  <c r="BI362" i="9"/>
  <c r="BH362" i="9"/>
  <c r="BG362" i="9"/>
  <c r="BF362" i="9"/>
  <c r="T362" i="9"/>
  <c r="R362" i="9"/>
  <c r="P362" i="9"/>
  <c r="BI358" i="9"/>
  <c r="BH358" i="9"/>
  <c r="BG358" i="9"/>
  <c r="BF358" i="9"/>
  <c r="T358" i="9"/>
  <c r="R358" i="9"/>
  <c r="P358" i="9"/>
  <c r="BI356" i="9"/>
  <c r="BH356" i="9"/>
  <c r="BG356" i="9"/>
  <c r="BF356" i="9"/>
  <c r="T356" i="9"/>
  <c r="R356" i="9"/>
  <c r="P356" i="9"/>
  <c r="BI352" i="9"/>
  <c r="BH352" i="9"/>
  <c r="BG352" i="9"/>
  <c r="BF352" i="9"/>
  <c r="T352" i="9"/>
  <c r="R352" i="9"/>
  <c r="P352" i="9"/>
  <c r="BI347" i="9"/>
  <c r="BH347" i="9"/>
  <c r="BG347" i="9"/>
  <c r="BF347" i="9"/>
  <c r="T347" i="9"/>
  <c r="T346" i="9"/>
  <c r="R347" i="9"/>
  <c r="R346" i="9"/>
  <c r="P347" i="9"/>
  <c r="P346" i="9"/>
  <c r="BI344" i="9"/>
  <c r="BH344" i="9"/>
  <c r="BG344" i="9"/>
  <c r="BF344" i="9"/>
  <c r="T344" i="9"/>
  <c r="R344" i="9"/>
  <c r="P344" i="9"/>
  <c r="BI340" i="9"/>
  <c r="BH340" i="9"/>
  <c r="BG340" i="9"/>
  <c r="BF340" i="9"/>
  <c r="T340" i="9"/>
  <c r="R340" i="9"/>
  <c r="P340" i="9"/>
  <c r="BI336" i="9"/>
  <c r="BH336" i="9"/>
  <c r="BG336" i="9"/>
  <c r="BF336" i="9"/>
  <c r="T336" i="9"/>
  <c r="R336" i="9"/>
  <c r="P336" i="9"/>
  <c r="BI334" i="9"/>
  <c r="BH334" i="9"/>
  <c r="BG334" i="9"/>
  <c r="BF334" i="9"/>
  <c r="T334" i="9"/>
  <c r="R334" i="9"/>
  <c r="P334" i="9"/>
  <c r="BI332" i="9"/>
  <c r="BH332" i="9"/>
  <c r="BG332" i="9"/>
  <c r="BF332" i="9"/>
  <c r="T332" i="9"/>
  <c r="R332" i="9"/>
  <c r="P332" i="9"/>
  <c r="BI330" i="9"/>
  <c r="BH330" i="9"/>
  <c r="BG330" i="9"/>
  <c r="BF330" i="9"/>
  <c r="T330" i="9"/>
  <c r="R330" i="9"/>
  <c r="P330" i="9"/>
  <c r="BI329" i="9"/>
  <c r="BH329" i="9"/>
  <c r="BG329" i="9"/>
  <c r="BF329" i="9"/>
  <c r="T329" i="9"/>
  <c r="R329" i="9"/>
  <c r="P329" i="9"/>
  <c r="BI327" i="9"/>
  <c r="BH327" i="9"/>
  <c r="BG327" i="9"/>
  <c r="BF327" i="9"/>
  <c r="T327" i="9"/>
  <c r="R327" i="9"/>
  <c r="P327" i="9"/>
  <c r="BI326" i="9"/>
  <c r="BH326" i="9"/>
  <c r="BG326" i="9"/>
  <c r="BF326" i="9"/>
  <c r="T326" i="9"/>
  <c r="R326" i="9"/>
  <c r="P326" i="9"/>
  <c r="BI324" i="9"/>
  <c r="BH324" i="9"/>
  <c r="BG324" i="9"/>
  <c r="BF324" i="9"/>
  <c r="T324" i="9"/>
  <c r="R324" i="9"/>
  <c r="P324" i="9"/>
  <c r="BI322" i="9"/>
  <c r="BH322" i="9"/>
  <c r="BG322" i="9"/>
  <c r="BF322" i="9"/>
  <c r="T322" i="9"/>
  <c r="R322" i="9"/>
  <c r="P322" i="9"/>
  <c r="BI320" i="9"/>
  <c r="BH320" i="9"/>
  <c r="BG320" i="9"/>
  <c r="BF320" i="9"/>
  <c r="T320" i="9"/>
  <c r="R320" i="9"/>
  <c r="P320" i="9"/>
  <c r="BI318" i="9"/>
  <c r="BH318" i="9"/>
  <c r="BG318" i="9"/>
  <c r="BF318" i="9"/>
  <c r="T318" i="9"/>
  <c r="R318" i="9"/>
  <c r="P318" i="9"/>
  <c r="BI316" i="9"/>
  <c r="BH316" i="9"/>
  <c r="BG316" i="9"/>
  <c r="BF316" i="9"/>
  <c r="T316" i="9"/>
  <c r="R316" i="9"/>
  <c r="P316" i="9"/>
  <c r="BI314" i="9"/>
  <c r="BH314" i="9"/>
  <c r="BG314" i="9"/>
  <c r="BF314" i="9"/>
  <c r="T314" i="9"/>
  <c r="R314" i="9"/>
  <c r="P314" i="9"/>
  <c r="BI312" i="9"/>
  <c r="BH312" i="9"/>
  <c r="BG312" i="9"/>
  <c r="BF312" i="9"/>
  <c r="T312" i="9"/>
  <c r="R312" i="9"/>
  <c r="P312" i="9"/>
  <c r="BI310" i="9"/>
  <c r="BH310" i="9"/>
  <c r="BG310" i="9"/>
  <c r="BF310" i="9"/>
  <c r="T310" i="9"/>
  <c r="R310" i="9"/>
  <c r="P310" i="9"/>
  <c r="BI306" i="9"/>
  <c r="BH306" i="9"/>
  <c r="BG306" i="9"/>
  <c r="BF306" i="9"/>
  <c r="T306" i="9"/>
  <c r="R306" i="9"/>
  <c r="P306" i="9"/>
  <c r="BI304" i="9"/>
  <c r="BH304" i="9"/>
  <c r="BG304" i="9"/>
  <c r="BF304" i="9"/>
  <c r="T304" i="9"/>
  <c r="R304" i="9"/>
  <c r="P304" i="9"/>
  <c r="BI302" i="9"/>
  <c r="BH302" i="9"/>
  <c r="BG302" i="9"/>
  <c r="BF302" i="9"/>
  <c r="T302" i="9"/>
  <c r="R302" i="9"/>
  <c r="P302" i="9"/>
  <c r="BI301" i="9"/>
  <c r="BH301" i="9"/>
  <c r="BG301" i="9"/>
  <c r="BF301" i="9"/>
  <c r="T301" i="9"/>
  <c r="R301" i="9"/>
  <c r="P301" i="9"/>
  <c r="BI299" i="9"/>
  <c r="BH299" i="9"/>
  <c r="BG299" i="9"/>
  <c r="BF299" i="9"/>
  <c r="T299" i="9"/>
  <c r="R299" i="9"/>
  <c r="P299" i="9"/>
  <c r="BI295" i="9"/>
  <c r="BH295" i="9"/>
  <c r="BG295" i="9"/>
  <c r="BF295" i="9"/>
  <c r="T295" i="9"/>
  <c r="R295" i="9"/>
  <c r="P295" i="9"/>
  <c r="BI294" i="9"/>
  <c r="BH294" i="9"/>
  <c r="BG294" i="9"/>
  <c r="BF294" i="9"/>
  <c r="T294" i="9"/>
  <c r="R294" i="9"/>
  <c r="P294" i="9"/>
  <c r="BI293" i="9"/>
  <c r="BH293" i="9"/>
  <c r="BG293" i="9"/>
  <c r="BF293" i="9"/>
  <c r="T293" i="9"/>
  <c r="R293" i="9"/>
  <c r="P293" i="9"/>
  <c r="BI291" i="9"/>
  <c r="BH291" i="9"/>
  <c r="BG291" i="9"/>
  <c r="BF291" i="9"/>
  <c r="T291" i="9"/>
  <c r="R291" i="9"/>
  <c r="P291" i="9"/>
  <c r="BI290" i="9"/>
  <c r="BH290" i="9"/>
  <c r="BG290" i="9"/>
  <c r="BF290" i="9"/>
  <c r="T290" i="9"/>
  <c r="R290" i="9"/>
  <c r="P290" i="9"/>
  <c r="BI288" i="9"/>
  <c r="BH288" i="9"/>
  <c r="BG288" i="9"/>
  <c r="BF288" i="9"/>
  <c r="T288" i="9"/>
  <c r="R288" i="9"/>
  <c r="P288" i="9"/>
  <c r="BI287" i="9"/>
  <c r="BH287" i="9"/>
  <c r="BG287" i="9"/>
  <c r="BF287" i="9"/>
  <c r="T287" i="9"/>
  <c r="R287" i="9"/>
  <c r="P287" i="9"/>
  <c r="BI286" i="9"/>
  <c r="BH286" i="9"/>
  <c r="BG286" i="9"/>
  <c r="BF286" i="9"/>
  <c r="T286" i="9"/>
  <c r="R286" i="9"/>
  <c r="P286" i="9"/>
  <c r="BI284" i="9"/>
  <c r="BH284" i="9"/>
  <c r="BG284" i="9"/>
  <c r="BF284" i="9"/>
  <c r="T284" i="9"/>
  <c r="R284" i="9"/>
  <c r="P284" i="9"/>
  <c r="BI283" i="9"/>
  <c r="BH283" i="9"/>
  <c r="BG283" i="9"/>
  <c r="BF283" i="9"/>
  <c r="T283" i="9"/>
  <c r="R283" i="9"/>
  <c r="P283" i="9"/>
  <c r="BI281" i="9"/>
  <c r="BH281" i="9"/>
  <c r="BG281" i="9"/>
  <c r="BF281" i="9"/>
  <c r="T281" i="9"/>
  <c r="R281" i="9"/>
  <c r="P281" i="9"/>
  <c r="BI280" i="9"/>
  <c r="BH280" i="9"/>
  <c r="BG280" i="9"/>
  <c r="BF280" i="9"/>
  <c r="T280" i="9"/>
  <c r="R280" i="9"/>
  <c r="P280" i="9"/>
  <c r="BI278" i="9"/>
  <c r="BH278" i="9"/>
  <c r="BG278" i="9"/>
  <c r="BF278" i="9"/>
  <c r="T278" i="9"/>
  <c r="R278" i="9"/>
  <c r="P278" i="9"/>
  <c r="BI277" i="9"/>
  <c r="BH277" i="9"/>
  <c r="BG277" i="9"/>
  <c r="BF277" i="9"/>
  <c r="T277" i="9"/>
  <c r="R277" i="9"/>
  <c r="P277" i="9"/>
  <c r="BI276" i="9"/>
  <c r="BH276" i="9"/>
  <c r="BG276" i="9"/>
  <c r="BF276" i="9"/>
  <c r="T276" i="9"/>
  <c r="R276" i="9"/>
  <c r="P276" i="9"/>
  <c r="BI274" i="9"/>
  <c r="BH274" i="9"/>
  <c r="BG274" i="9"/>
  <c r="BF274" i="9"/>
  <c r="T274" i="9"/>
  <c r="R274" i="9"/>
  <c r="P274" i="9"/>
  <c r="BI273" i="9"/>
  <c r="BH273" i="9"/>
  <c r="BG273" i="9"/>
  <c r="BF273" i="9"/>
  <c r="T273" i="9"/>
  <c r="R273" i="9"/>
  <c r="P273" i="9"/>
  <c r="BI272" i="9"/>
  <c r="BH272" i="9"/>
  <c r="BG272" i="9"/>
  <c r="BF272" i="9"/>
  <c r="T272" i="9"/>
  <c r="R272" i="9"/>
  <c r="P272" i="9"/>
  <c r="BI271" i="9"/>
  <c r="BH271" i="9"/>
  <c r="BG271" i="9"/>
  <c r="BF271" i="9"/>
  <c r="T271" i="9"/>
  <c r="R271" i="9"/>
  <c r="P271" i="9"/>
  <c r="BI269" i="9"/>
  <c r="BH269" i="9"/>
  <c r="BG269" i="9"/>
  <c r="BF269" i="9"/>
  <c r="T269" i="9"/>
  <c r="R269" i="9"/>
  <c r="P269" i="9"/>
  <c r="BI268" i="9"/>
  <c r="BH268" i="9"/>
  <c r="BG268" i="9"/>
  <c r="BF268" i="9"/>
  <c r="T268" i="9"/>
  <c r="R268" i="9"/>
  <c r="P268" i="9"/>
  <c r="BI267" i="9"/>
  <c r="BH267" i="9"/>
  <c r="BG267" i="9"/>
  <c r="BF267" i="9"/>
  <c r="T267" i="9"/>
  <c r="R267" i="9"/>
  <c r="P267" i="9"/>
  <c r="BI266" i="9"/>
  <c r="BH266" i="9"/>
  <c r="BG266" i="9"/>
  <c r="BF266" i="9"/>
  <c r="T266" i="9"/>
  <c r="R266" i="9"/>
  <c r="P266" i="9"/>
  <c r="BI264" i="9"/>
  <c r="BH264" i="9"/>
  <c r="BG264" i="9"/>
  <c r="BF264" i="9"/>
  <c r="T264" i="9"/>
  <c r="R264" i="9"/>
  <c r="P264" i="9"/>
  <c r="BI261" i="9"/>
  <c r="BH261" i="9"/>
  <c r="BG261" i="9"/>
  <c r="BF261" i="9"/>
  <c r="T261" i="9"/>
  <c r="R261" i="9"/>
  <c r="P261" i="9"/>
  <c r="BI259" i="9"/>
  <c r="BH259" i="9"/>
  <c r="BG259" i="9"/>
  <c r="BF259" i="9"/>
  <c r="T259" i="9"/>
  <c r="R259" i="9"/>
  <c r="P259" i="9"/>
  <c r="BI256" i="9"/>
  <c r="BH256" i="9"/>
  <c r="BG256" i="9"/>
  <c r="BF256" i="9"/>
  <c r="T256" i="9"/>
  <c r="R256" i="9"/>
  <c r="P256" i="9"/>
  <c r="BI254" i="9"/>
  <c r="BH254" i="9"/>
  <c r="BG254" i="9"/>
  <c r="BF254" i="9"/>
  <c r="T254" i="9"/>
  <c r="R254" i="9"/>
  <c r="P254" i="9"/>
  <c r="BI252" i="9"/>
  <c r="BH252" i="9"/>
  <c r="BG252" i="9"/>
  <c r="BF252" i="9"/>
  <c r="T252" i="9"/>
  <c r="R252" i="9"/>
  <c r="P252" i="9"/>
  <c r="BI250" i="9"/>
  <c r="BH250" i="9"/>
  <c r="BG250" i="9"/>
  <c r="BF250" i="9"/>
  <c r="T250" i="9"/>
  <c r="R250" i="9"/>
  <c r="P250" i="9"/>
  <c r="BI248" i="9"/>
  <c r="BH248" i="9"/>
  <c r="BG248" i="9"/>
  <c r="BF248" i="9"/>
  <c r="T248" i="9"/>
  <c r="R248" i="9"/>
  <c r="P248" i="9"/>
  <c r="BI246" i="9"/>
  <c r="BH246" i="9"/>
  <c r="BG246" i="9"/>
  <c r="BF246" i="9"/>
  <c r="T246" i="9"/>
  <c r="R246" i="9"/>
  <c r="P246" i="9"/>
  <c r="BI243" i="9"/>
  <c r="BH243" i="9"/>
  <c r="BG243" i="9"/>
  <c r="BF243" i="9"/>
  <c r="T243" i="9"/>
  <c r="R243" i="9"/>
  <c r="P243" i="9"/>
  <c r="BI241" i="9"/>
  <c r="BH241" i="9"/>
  <c r="BG241" i="9"/>
  <c r="BF241" i="9"/>
  <c r="T241" i="9"/>
  <c r="R241" i="9"/>
  <c r="P241" i="9"/>
  <c r="BI239" i="9"/>
  <c r="BH239" i="9"/>
  <c r="BG239" i="9"/>
  <c r="BF239" i="9"/>
  <c r="T239" i="9"/>
  <c r="R239" i="9"/>
  <c r="P239" i="9"/>
  <c r="BI237" i="9"/>
  <c r="BH237" i="9"/>
  <c r="BG237" i="9"/>
  <c r="BF237" i="9"/>
  <c r="T237" i="9"/>
  <c r="R237" i="9"/>
  <c r="P237" i="9"/>
  <c r="BI232" i="9"/>
  <c r="BH232" i="9"/>
  <c r="BG232" i="9"/>
  <c r="BF232" i="9"/>
  <c r="T232" i="9"/>
  <c r="R232" i="9"/>
  <c r="P232" i="9"/>
  <c r="BI228" i="9"/>
  <c r="BH228" i="9"/>
  <c r="BG228" i="9"/>
  <c r="BF228" i="9"/>
  <c r="T228" i="9"/>
  <c r="R228" i="9"/>
  <c r="P228" i="9"/>
  <c r="BI227" i="9"/>
  <c r="BH227" i="9"/>
  <c r="BG227" i="9"/>
  <c r="BF227" i="9"/>
  <c r="T227" i="9"/>
  <c r="R227" i="9"/>
  <c r="P227" i="9"/>
  <c r="BI226" i="9"/>
  <c r="BH226" i="9"/>
  <c r="BG226" i="9"/>
  <c r="BF226" i="9"/>
  <c r="T226" i="9"/>
  <c r="R226" i="9"/>
  <c r="P226" i="9"/>
  <c r="BI224" i="9"/>
  <c r="BH224" i="9"/>
  <c r="BG224" i="9"/>
  <c r="BF224" i="9"/>
  <c r="T224" i="9"/>
  <c r="R224" i="9"/>
  <c r="P224" i="9"/>
  <c r="BI220" i="9"/>
  <c r="BH220" i="9"/>
  <c r="BG220" i="9"/>
  <c r="BF220" i="9"/>
  <c r="T220" i="9"/>
  <c r="R220" i="9"/>
  <c r="P220" i="9"/>
  <c r="BI215" i="9"/>
  <c r="BH215" i="9"/>
  <c r="BG215" i="9"/>
  <c r="BF215" i="9"/>
  <c r="T215" i="9"/>
  <c r="R215" i="9"/>
  <c r="P215" i="9"/>
  <c r="BI213" i="9"/>
  <c r="BH213" i="9"/>
  <c r="BG213" i="9"/>
  <c r="BF213" i="9"/>
  <c r="T213" i="9"/>
  <c r="R213" i="9"/>
  <c r="P213" i="9"/>
  <c r="BI211" i="9"/>
  <c r="BH211" i="9"/>
  <c r="BG211" i="9"/>
  <c r="BF211" i="9"/>
  <c r="T211" i="9"/>
  <c r="R211" i="9"/>
  <c r="P211" i="9"/>
  <c r="BI209" i="9"/>
  <c r="BH209" i="9"/>
  <c r="BG209" i="9"/>
  <c r="BF209" i="9"/>
  <c r="T209" i="9"/>
  <c r="R209" i="9"/>
  <c r="P209" i="9"/>
  <c r="BI206" i="9"/>
  <c r="BH206" i="9"/>
  <c r="BG206" i="9"/>
  <c r="BF206" i="9"/>
  <c r="T206" i="9"/>
  <c r="R206" i="9"/>
  <c r="P206" i="9"/>
  <c r="BI204" i="9"/>
  <c r="BH204" i="9"/>
  <c r="BG204" i="9"/>
  <c r="BF204" i="9"/>
  <c r="T204" i="9"/>
  <c r="R204" i="9"/>
  <c r="P204" i="9"/>
  <c r="BI202" i="9"/>
  <c r="BH202" i="9"/>
  <c r="BG202" i="9"/>
  <c r="BF202" i="9"/>
  <c r="T202" i="9"/>
  <c r="R202" i="9"/>
  <c r="P202" i="9"/>
  <c r="BI199" i="9"/>
  <c r="BH199" i="9"/>
  <c r="BG199" i="9"/>
  <c r="BF199" i="9"/>
  <c r="T199" i="9"/>
  <c r="R199" i="9"/>
  <c r="P199" i="9"/>
  <c r="BI195" i="9"/>
  <c r="BH195" i="9"/>
  <c r="BG195" i="9"/>
  <c r="BF195" i="9"/>
  <c r="T195" i="9"/>
  <c r="R195" i="9"/>
  <c r="P195" i="9"/>
  <c r="BI190" i="9"/>
  <c r="BH190" i="9"/>
  <c r="BG190" i="9"/>
  <c r="BF190" i="9"/>
  <c r="T190" i="9"/>
  <c r="R190" i="9"/>
  <c r="P190" i="9"/>
  <c r="BI188" i="9"/>
  <c r="BH188" i="9"/>
  <c r="BG188" i="9"/>
  <c r="BF188" i="9"/>
  <c r="T188" i="9"/>
  <c r="R188" i="9"/>
  <c r="P188" i="9"/>
  <c r="BI184" i="9"/>
  <c r="BH184" i="9"/>
  <c r="BG184" i="9"/>
  <c r="BF184" i="9"/>
  <c r="T184" i="9"/>
  <c r="R184" i="9"/>
  <c r="P184" i="9"/>
  <c r="BI180" i="9"/>
  <c r="BH180" i="9"/>
  <c r="BG180" i="9"/>
  <c r="BF180" i="9"/>
  <c r="T180" i="9"/>
  <c r="R180" i="9"/>
  <c r="P180" i="9"/>
  <c r="BI178" i="9"/>
  <c r="BH178" i="9"/>
  <c r="BG178" i="9"/>
  <c r="BF178" i="9"/>
  <c r="T178" i="9"/>
  <c r="R178" i="9"/>
  <c r="P178" i="9"/>
  <c r="BI176" i="9"/>
  <c r="BH176" i="9"/>
  <c r="BG176" i="9"/>
  <c r="BF176" i="9"/>
  <c r="T176" i="9"/>
  <c r="R176" i="9"/>
  <c r="P176" i="9"/>
  <c r="BI172" i="9"/>
  <c r="BH172" i="9"/>
  <c r="BG172" i="9"/>
  <c r="BF172" i="9"/>
  <c r="T172" i="9"/>
  <c r="R172" i="9"/>
  <c r="P172" i="9"/>
  <c r="BI168" i="9"/>
  <c r="BH168" i="9"/>
  <c r="BG168" i="9"/>
  <c r="BF168" i="9"/>
  <c r="T168" i="9"/>
  <c r="R168" i="9"/>
  <c r="P168" i="9"/>
  <c r="BI166" i="9"/>
  <c r="BH166" i="9"/>
  <c r="BG166" i="9"/>
  <c r="BF166" i="9"/>
  <c r="T166" i="9"/>
  <c r="R166" i="9"/>
  <c r="P166" i="9"/>
  <c r="BI164" i="9"/>
  <c r="BH164" i="9"/>
  <c r="BG164" i="9"/>
  <c r="BF164" i="9"/>
  <c r="T164" i="9"/>
  <c r="R164" i="9"/>
  <c r="P164" i="9"/>
  <c r="BI160" i="9"/>
  <c r="BH160" i="9"/>
  <c r="BG160" i="9"/>
  <c r="BF160" i="9"/>
  <c r="T160" i="9"/>
  <c r="R160" i="9"/>
  <c r="P160" i="9"/>
  <c r="BI158" i="9"/>
  <c r="BH158" i="9"/>
  <c r="BG158" i="9"/>
  <c r="BF158" i="9"/>
  <c r="T158" i="9"/>
  <c r="R158" i="9"/>
  <c r="P158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0" i="9"/>
  <c r="BH150" i="9"/>
  <c r="BG150" i="9"/>
  <c r="BF150" i="9"/>
  <c r="T150" i="9"/>
  <c r="R150" i="9"/>
  <c r="P150" i="9"/>
  <c r="BI148" i="9"/>
  <c r="BH148" i="9"/>
  <c r="BG148" i="9"/>
  <c r="BF148" i="9"/>
  <c r="T148" i="9"/>
  <c r="R148" i="9"/>
  <c r="P148" i="9"/>
  <c r="BI146" i="9"/>
  <c r="BH146" i="9"/>
  <c r="BG146" i="9"/>
  <c r="BF146" i="9"/>
  <c r="T146" i="9"/>
  <c r="R146" i="9"/>
  <c r="P146" i="9"/>
  <c r="BI144" i="9"/>
  <c r="BH144" i="9"/>
  <c r="BG144" i="9"/>
  <c r="BF144" i="9"/>
  <c r="T144" i="9"/>
  <c r="R144" i="9"/>
  <c r="P144" i="9"/>
  <c r="BI142" i="9"/>
  <c r="BH142" i="9"/>
  <c r="BG142" i="9"/>
  <c r="BF142" i="9"/>
  <c r="T142" i="9"/>
  <c r="R142" i="9"/>
  <c r="P142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1" i="9"/>
  <c r="BH131" i="9"/>
  <c r="BG131" i="9"/>
  <c r="BF131" i="9"/>
  <c r="T131" i="9"/>
  <c r="R131" i="9"/>
  <c r="P131" i="9"/>
  <c r="F122" i="9"/>
  <c r="E120" i="9"/>
  <c r="F91" i="9"/>
  <c r="E89" i="9"/>
  <c r="J26" i="9"/>
  <c r="E26" i="9"/>
  <c r="J125" i="9"/>
  <c r="J25" i="9"/>
  <c r="J23" i="9"/>
  <c r="E23" i="9"/>
  <c r="J124" i="9"/>
  <c r="J22" i="9"/>
  <c r="J20" i="9"/>
  <c r="E20" i="9"/>
  <c r="F94" i="9"/>
  <c r="J19" i="9"/>
  <c r="J17" i="9"/>
  <c r="E17" i="9"/>
  <c r="F124" i="9"/>
  <c r="J16" i="9"/>
  <c r="J14" i="9"/>
  <c r="J91" i="9"/>
  <c r="E7" i="9"/>
  <c r="E85" i="9"/>
  <c r="J39" i="8"/>
  <c r="J38" i="8"/>
  <c r="AY108" i="1"/>
  <c r="J37" i="8"/>
  <c r="AX108" i="1"/>
  <c r="BI415" i="8"/>
  <c r="BH415" i="8"/>
  <c r="BG415" i="8"/>
  <c r="BF415" i="8"/>
  <c r="T415" i="8"/>
  <c r="T414" i="8"/>
  <c r="R415" i="8"/>
  <c r="R414" i="8"/>
  <c r="P415" i="8"/>
  <c r="P414" i="8"/>
  <c r="BI412" i="8"/>
  <c r="BH412" i="8"/>
  <c r="BG412" i="8"/>
  <c r="BF412" i="8"/>
  <c r="T412" i="8"/>
  <c r="R412" i="8"/>
  <c r="P412" i="8"/>
  <c r="BI408" i="8"/>
  <c r="BH408" i="8"/>
  <c r="BG408" i="8"/>
  <c r="BF408" i="8"/>
  <c r="T408" i="8"/>
  <c r="R408" i="8"/>
  <c r="P408" i="8"/>
  <c r="BI406" i="8"/>
  <c r="BH406" i="8"/>
  <c r="BG406" i="8"/>
  <c r="BF406" i="8"/>
  <c r="T406" i="8"/>
  <c r="R406" i="8"/>
  <c r="P406" i="8"/>
  <c r="BI404" i="8"/>
  <c r="BH404" i="8"/>
  <c r="BG404" i="8"/>
  <c r="BF404" i="8"/>
  <c r="T404" i="8"/>
  <c r="R404" i="8"/>
  <c r="P404" i="8"/>
  <c r="BI401" i="8"/>
  <c r="BH401" i="8"/>
  <c r="BG401" i="8"/>
  <c r="BF401" i="8"/>
  <c r="T401" i="8"/>
  <c r="R401" i="8"/>
  <c r="P401" i="8"/>
  <c r="BI397" i="8"/>
  <c r="BH397" i="8"/>
  <c r="BG397" i="8"/>
  <c r="BF397" i="8"/>
  <c r="T397" i="8"/>
  <c r="R397" i="8"/>
  <c r="P397" i="8"/>
  <c r="BI393" i="8"/>
  <c r="BH393" i="8"/>
  <c r="BG393" i="8"/>
  <c r="BF393" i="8"/>
  <c r="T393" i="8"/>
  <c r="R393" i="8"/>
  <c r="P393" i="8"/>
  <c r="BI391" i="8"/>
  <c r="BH391" i="8"/>
  <c r="BG391" i="8"/>
  <c r="BF391" i="8"/>
  <c r="T391" i="8"/>
  <c r="R391" i="8"/>
  <c r="P391" i="8"/>
  <c r="BI386" i="8"/>
  <c r="BH386" i="8"/>
  <c r="BG386" i="8"/>
  <c r="BF386" i="8"/>
  <c r="T386" i="8"/>
  <c r="R386" i="8"/>
  <c r="P386" i="8"/>
  <c r="BI382" i="8"/>
  <c r="BH382" i="8"/>
  <c r="BG382" i="8"/>
  <c r="BF382" i="8"/>
  <c r="T382" i="8"/>
  <c r="R382" i="8"/>
  <c r="P382" i="8"/>
  <c r="BI377" i="8"/>
  <c r="BH377" i="8"/>
  <c r="BG377" i="8"/>
  <c r="BF377" i="8"/>
  <c r="T377" i="8"/>
  <c r="R377" i="8"/>
  <c r="P377" i="8"/>
  <c r="BI372" i="8"/>
  <c r="BH372" i="8"/>
  <c r="BG372" i="8"/>
  <c r="BF372" i="8"/>
  <c r="T372" i="8"/>
  <c r="R372" i="8"/>
  <c r="P372" i="8"/>
  <c r="BI368" i="8"/>
  <c r="BH368" i="8"/>
  <c r="BG368" i="8"/>
  <c r="BF368" i="8"/>
  <c r="T368" i="8"/>
  <c r="R368" i="8"/>
  <c r="P368" i="8"/>
  <c r="BI364" i="8"/>
  <c r="BH364" i="8"/>
  <c r="BG364" i="8"/>
  <c r="BF364" i="8"/>
  <c r="T364" i="8"/>
  <c r="R364" i="8"/>
  <c r="P364" i="8"/>
  <c r="BI362" i="8"/>
  <c r="BH362" i="8"/>
  <c r="BG362" i="8"/>
  <c r="BF362" i="8"/>
  <c r="T362" i="8"/>
  <c r="R362" i="8"/>
  <c r="P362" i="8"/>
  <c r="BI360" i="8"/>
  <c r="BH360" i="8"/>
  <c r="BG360" i="8"/>
  <c r="BF360" i="8"/>
  <c r="T360" i="8"/>
  <c r="R360" i="8"/>
  <c r="P360" i="8"/>
  <c r="BI359" i="8"/>
  <c r="BH359" i="8"/>
  <c r="BG359" i="8"/>
  <c r="BF359" i="8"/>
  <c r="T359" i="8"/>
  <c r="R359" i="8"/>
  <c r="P359" i="8"/>
  <c r="BI357" i="8"/>
  <c r="BH357" i="8"/>
  <c r="BG357" i="8"/>
  <c r="BF357" i="8"/>
  <c r="T357" i="8"/>
  <c r="R357" i="8"/>
  <c r="P357" i="8"/>
  <c r="BI356" i="8"/>
  <c r="BH356" i="8"/>
  <c r="BG356" i="8"/>
  <c r="BF356" i="8"/>
  <c r="T356" i="8"/>
  <c r="R356" i="8"/>
  <c r="P356" i="8"/>
  <c r="BI354" i="8"/>
  <c r="BH354" i="8"/>
  <c r="BG354" i="8"/>
  <c r="BF354" i="8"/>
  <c r="T354" i="8"/>
  <c r="R354" i="8"/>
  <c r="P354" i="8"/>
  <c r="BI352" i="8"/>
  <c r="BH352" i="8"/>
  <c r="BG352" i="8"/>
  <c r="BF352" i="8"/>
  <c r="T352" i="8"/>
  <c r="R352" i="8"/>
  <c r="P352" i="8"/>
  <c r="BI350" i="8"/>
  <c r="BH350" i="8"/>
  <c r="BG350" i="8"/>
  <c r="BF350" i="8"/>
  <c r="T350" i="8"/>
  <c r="R350" i="8"/>
  <c r="P350" i="8"/>
  <c r="BI348" i="8"/>
  <c r="BH348" i="8"/>
  <c r="BG348" i="8"/>
  <c r="BF348" i="8"/>
  <c r="T348" i="8"/>
  <c r="R348" i="8"/>
  <c r="P348" i="8"/>
  <c r="BI346" i="8"/>
  <c r="BH346" i="8"/>
  <c r="BG346" i="8"/>
  <c r="BF346" i="8"/>
  <c r="T346" i="8"/>
  <c r="R346" i="8"/>
  <c r="P346" i="8"/>
  <c r="BI345" i="8"/>
  <c r="BH345" i="8"/>
  <c r="BG345" i="8"/>
  <c r="BF345" i="8"/>
  <c r="T345" i="8"/>
  <c r="R345" i="8"/>
  <c r="P345" i="8"/>
  <c r="BI343" i="8"/>
  <c r="BH343" i="8"/>
  <c r="BG343" i="8"/>
  <c r="BF343" i="8"/>
  <c r="T343" i="8"/>
  <c r="R343" i="8"/>
  <c r="P343" i="8"/>
  <c r="BI342" i="8"/>
  <c r="BH342" i="8"/>
  <c r="BG342" i="8"/>
  <c r="BF342" i="8"/>
  <c r="T342" i="8"/>
  <c r="R342" i="8"/>
  <c r="P342" i="8"/>
  <c r="BI340" i="8"/>
  <c r="BH340" i="8"/>
  <c r="BG340" i="8"/>
  <c r="BF340" i="8"/>
  <c r="T340" i="8"/>
  <c r="R340" i="8"/>
  <c r="P340" i="8"/>
  <c r="BI339" i="8"/>
  <c r="BH339" i="8"/>
  <c r="BG339" i="8"/>
  <c r="BF339" i="8"/>
  <c r="T339" i="8"/>
  <c r="R339" i="8"/>
  <c r="P339" i="8"/>
  <c r="BI337" i="8"/>
  <c r="BH337" i="8"/>
  <c r="BG337" i="8"/>
  <c r="BF337" i="8"/>
  <c r="T337" i="8"/>
  <c r="R337" i="8"/>
  <c r="P337" i="8"/>
  <c r="BI336" i="8"/>
  <c r="BH336" i="8"/>
  <c r="BG336" i="8"/>
  <c r="BF336" i="8"/>
  <c r="T336" i="8"/>
  <c r="R336" i="8"/>
  <c r="P336" i="8"/>
  <c r="BI334" i="8"/>
  <c r="BH334" i="8"/>
  <c r="BG334" i="8"/>
  <c r="BF334" i="8"/>
  <c r="T334" i="8"/>
  <c r="R334" i="8"/>
  <c r="P334" i="8"/>
  <c r="BI333" i="8"/>
  <c r="BH333" i="8"/>
  <c r="BG333" i="8"/>
  <c r="BF333" i="8"/>
  <c r="T333" i="8"/>
  <c r="R333" i="8"/>
  <c r="P333" i="8"/>
  <c r="BI332" i="8"/>
  <c r="BH332" i="8"/>
  <c r="BG332" i="8"/>
  <c r="BF332" i="8"/>
  <c r="T332" i="8"/>
  <c r="R332" i="8"/>
  <c r="P332" i="8"/>
  <c r="BI330" i="8"/>
  <c r="BH330" i="8"/>
  <c r="BG330" i="8"/>
  <c r="BF330" i="8"/>
  <c r="T330" i="8"/>
  <c r="R330" i="8"/>
  <c r="P330" i="8"/>
  <c r="BI328" i="8"/>
  <c r="BH328" i="8"/>
  <c r="BG328" i="8"/>
  <c r="BF328" i="8"/>
  <c r="T328" i="8"/>
  <c r="R328" i="8"/>
  <c r="P328" i="8"/>
  <c r="BI326" i="8"/>
  <c r="BH326" i="8"/>
  <c r="BG326" i="8"/>
  <c r="BF326" i="8"/>
  <c r="T326" i="8"/>
  <c r="R326" i="8"/>
  <c r="P326" i="8"/>
  <c r="BI324" i="8"/>
  <c r="BH324" i="8"/>
  <c r="BG324" i="8"/>
  <c r="BF324" i="8"/>
  <c r="T324" i="8"/>
  <c r="R324" i="8"/>
  <c r="P324" i="8"/>
  <c r="BI320" i="8"/>
  <c r="BH320" i="8"/>
  <c r="BG320" i="8"/>
  <c r="BF320" i="8"/>
  <c r="T320" i="8"/>
  <c r="R320" i="8"/>
  <c r="P320" i="8"/>
  <c r="BI316" i="8"/>
  <c r="BH316" i="8"/>
  <c r="BG316" i="8"/>
  <c r="BF316" i="8"/>
  <c r="T316" i="8"/>
  <c r="R316" i="8"/>
  <c r="P316" i="8"/>
  <c r="BI315" i="8"/>
  <c r="BH315" i="8"/>
  <c r="BG315" i="8"/>
  <c r="BF315" i="8"/>
  <c r="T315" i="8"/>
  <c r="R315" i="8"/>
  <c r="P315" i="8"/>
  <c r="BI313" i="8"/>
  <c r="BH313" i="8"/>
  <c r="BG313" i="8"/>
  <c r="BF313" i="8"/>
  <c r="T313" i="8"/>
  <c r="R313" i="8"/>
  <c r="P313" i="8"/>
  <c r="BI312" i="8"/>
  <c r="BH312" i="8"/>
  <c r="BG312" i="8"/>
  <c r="BF312" i="8"/>
  <c r="T312" i="8"/>
  <c r="R312" i="8"/>
  <c r="P312" i="8"/>
  <c r="BI310" i="8"/>
  <c r="BH310" i="8"/>
  <c r="BG310" i="8"/>
  <c r="BF310" i="8"/>
  <c r="T310" i="8"/>
  <c r="R310" i="8"/>
  <c r="P310" i="8"/>
  <c r="BI309" i="8"/>
  <c r="BH309" i="8"/>
  <c r="BG309" i="8"/>
  <c r="BF309" i="8"/>
  <c r="T309" i="8"/>
  <c r="R309" i="8"/>
  <c r="P309" i="8"/>
  <c r="BI306" i="8"/>
  <c r="BH306" i="8"/>
  <c r="BG306" i="8"/>
  <c r="BF306" i="8"/>
  <c r="T306" i="8"/>
  <c r="R306" i="8"/>
  <c r="P306" i="8"/>
  <c r="BI303" i="8"/>
  <c r="BH303" i="8"/>
  <c r="BG303" i="8"/>
  <c r="BF303" i="8"/>
  <c r="T303" i="8"/>
  <c r="R303" i="8"/>
  <c r="P303" i="8"/>
  <c r="BI301" i="8"/>
  <c r="BH301" i="8"/>
  <c r="BG301" i="8"/>
  <c r="BF301" i="8"/>
  <c r="T301" i="8"/>
  <c r="R301" i="8"/>
  <c r="P301" i="8"/>
  <c r="BI298" i="8"/>
  <c r="BH298" i="8"/>
  <c r="BG298" i="8"/>
  <c r="BF298" i="8"/>
  <c r="T298" i="8"/>
  <c r="R298" i="8"/>
  <c r="P298" i="8"/>
  <c r="BI296" i="8"/>
  <c r="BH296" i="8"/>
  <c r="BG296" i="8"/>
  <c r="BF296" i="8"/>
  <c r="T296" i="8"/>
  <c r="R296" i="8"/>
  <c r="P296" i="8"/>
  <c r="BI293" i="8"/>
  <c r="BH293" i="8"/>
  <c r="BG293" i="8"/>
  <c r="BF293" i="8"/>
  <c r="T293" i="8"/>
  <c r="R293" i="8"/>
  <c r="P293" i="8"/>
  <c r="BI290" i="8"/>
  <c r="BH290" i="8"/>
  <c r="BG290" i="8"/>
  <c r="BF290" i="8"/>
  <c r="T290" i="8"/>
  <c r="R290" i="8"/>
  <c r="P290" i="8"/>
  <c r="BI288" i="8"/>
  <c r="BH288" i="8"/>
  <c r="BG288" i="8"/>
  <c r="BF288" i="8"/>
  <c r="T288" i="8"/>
  <c r="R288" i="8"/>
  <c r="P288" i="8"/>
  <c r="BI285" i="8"/>
  <c r="BH285" i="8"/>
  <c r="BG285" i="8"/>
  <c r="BF285" i="8"/>
  <c r="T285" i="8"/>
  <c r="R285" i="8"/>
  <c r="P285" i="8"/>
  <c r="BI283" i="8"/>
  <c r="BH283" i="8"/>
  <c r="BG283" i="8"/>
  <c r="BF283" i="8"/>
  <c r="T283" i="8"/>
  <c r="R283" i="8"/>
  <c r="P283" i="8"/>
  <c r="BI280" i="8"/>
  <c r="BH280" i="8"/>
  <c r="BG280" i="8"/>
  <c r="BF280" i="8"/>
  <c r="T280" i="8"/>
  <c r="R280" i="8"/>
  <c r="P280" i="8"/>
  <c r="BI278" i="8"/>
  <c r="BH278" i="8"/>
  <c r="BG278" i="8"/>
  <c r="BF278" i="8"/>
  <c r="T278" i="8"/>
  <c r="R278" i="8"/>
  <c r="P278" i="8"/>
  <c r="BI276" i="8"/>
  <c r="BH276" i="8"/>
  <c r="BG276" i="8"/>
  <c r="BF276" i="8"/>
  <c r="T276" i="8"/>
  <c r="R276" i="8"/>
  <c r="P276" i="8"/>
  <c r="BI274" i="8"/>
  <c r="BH274" i="8"/>
  <c r="BG274" i="8"/>
  <c r="BF274" i="8"/>
  <c r="T274" i="8"/>
  <c r="R274" i="8"/>
  <c r="P274" i="8"/>
  <c r="BI271" i="8"/>
  <c r="BH271" i="8"/>
  <c r="BG271" i="8"/>
  <c r="BF271" i="8"/>
  <c r="T271" i="8"/>
  <c r="R271" i="8"/>
  <c r="P271" i="8"/>
  <c r="BI269" i="8"/>
  <c r="BH269" i="8"/>
  <c r="BG269" i="8"/>
  <c r="BF269" i="8"/>
  <c r="T269" i="8"/>
  <c r="R269" i="8"/>
  <c r="P269" i="8"/>
  <c r="BI264" i="8"/>
  <c r="BH264" i="8"/>
  <c r="BG264" i="8"/>
  <c r="BF264" i="8"/>
  <c r="T264" i="8"/>
  <c r="R264" i="8"/>
  <c r="P264" i="8"/>
  <c r="BI258" i="8"/>
  <c r="BH258" i="8"/>
  <c r="BG258" i="8"/>
  <c r="BF258" i="8"/>
  <c r="T258" i="8"/>
  <c r="R258" i="8"/>
  <c r="P258" i="8"/>
  <c r="BI252" i="8"/>
  <c r="BH252" i="8"/>
  <c r="BG252" i="8"/>
  <c r="BF252" i="8"/>
  <c r="T252" i="8"/>
  <c r="R252" i="8"/>
  <c r="P252" i="8"/>
  <c r="BI248" i="8"/>
  <c r="BH248" i="8"/>
  <c r="BG248" i="8"/>
  <c r="BF248" i="8"/>
  <c r="T248" i="8"/>
  <c r="R248" i="8"/>
  <c r="P248" i="8"/>
  <c r="BI244" i="8"/>
  <c r="BH244" i="8"/>
  <c r="BG244" i="8"/>
  <c r="BF244" i="8"/>
  <c r="T244" i="8"/>
  <c r="R244" i="8"/>
  <c r="P244" i="8"/>
  <c r="BI239" i="8"/>
  <c r="BH239" i="8"/>
  <c r="BG239" i="8"/>
  <c r="BF239" i="8"/>
  <c r="T239" i="8"/>
  <c r="R239" i="8"/>
  <c r="P239" i="8"/>
  <c r="BI235" i="8"/>
  <c r="BH235" i="8"/>
  <c r="BG235" i="8"/>
  <c r="BF235" i="8"/>
  <c r="T235" i="8"/>
  <c r="R235" i="8"/>
  <c r="P235" i="8"/>
  <c r="BI234" i="8"/>
  <c r="BH234" i="8"/>
  <c r="BG234" i="8"/>
  <c r="BF234" i="8"/>
  <c r="T234" i="8"/>
  <c r="R234" i="8"/>
  <c r="P234" i="8"/>
  <c r="BI233" i="8"/>
  <c r="BH233" i="8"/>
  <c r="BG233" i="8"/>
  <c r="BF233" i="8"/>
  <c r="T233" i="8"/>
  <c r="R233" i="8"/>
  <c r="P233" i="8"/>
  <c r="BI232" i="8"/>
  <c r="BH232" i="8"/>
  <c r="BG232" i="8"/>
  <c r="BF232" i="8"/>
  <c r="T232" i="8"/>
  <c r="R232" i="8"/>
  <c r="P232" i="8"/>
  <c r="BI230" i="8"/>
  <c r="BH230" i="8"/>
  <c r="BG230" i="8"/>
  <c r="BF230" i="8"/>
  <c r="T230" i="8"/>
  <c r="R230" i="8"/>
  <c r="P230" i="8"/>
  <c r="BI229" i="8"/>
  <c r="BH229" i="8"/>
  <c r="BG229" i="8"/>
  <c r="BF229" i="8"/>
  <c r="T229" i="8"/>
  <c r="R229" i="8"/>
  <c r="P229" i="8"/>
  <c r="BI227" i="8"/>
  <c r="BH227" i="8"/>
  <c r="BG227" i="8"/>
  <c r="BF227" i="8"/>
  <c r="T227" i="8"/>
  <c r="R227" i="8"/>
  <c r="P227" i="8"/>
  <c r="BI223" i="8"/>
  <c r="BH223" i="8"/>
  <c r="BG223" i="8"/>
  <c r="BF223" i="8"/>
  <c r="T223" i="8"/>
  <c r="R223" i="8"/>
  <c r="P223" i="8"/>
  <c r="BI219" i="8"/>
  <c r="BH219" i="8"/>
  <c r="BG219" i="8"/>
  <c r="BF219" i="8"/>
  <c r="T219" i="8"/>
  <c r="R219" i="8"/>
  <c r="P219" i="8"/>
  <c r="BI214" i="8"/>
  <c r="BH214" i="8"/>
  <c r="BG214" i="8"/>
  <c r="BF214" i="8"/>
  <c r="T214" i="8"/>
  <c r="T213" i="8"/>
  <c r="R214" i="8"/>
  <c r="R213" i="8"/>
  <c r="P214" i="8"/>
  <c r="P213" i="8"/>
  <c r="BI210" i="8"/>
  <c r="BH210" i="8"/>
  <c r="BG210" i="8"/>
  <c r="BF210" i="8"/>
  <c r="T210" i="8"/>
  <c r="R210" i="8"/>
  <c r="P210" i="8"/>
  <c r="BI205" i="8"/>
  <c r="BH205" i="8"/>
  <c r="BG205" i="8"/>
  <c r="BF205" i="8"/>
  <c r="T205" i="8"/>
  <c r="R205" i="8"/>
  <c r="P205" i="8"/>
  <c r="BI194" i="8"/>
  <c r="BH194" i="8"/>
  <c r="BG194" i="8"/>
  <c r="BF194" i="8"/>
  <c r="T194" i="8"/>
  <c r="R194" i="8"/>
  <c r="P194" i="8"/>
  <c r="BI191" i="8"/>
  <c r="BH191" i="8"/>
  <c r="BG191" i="8"/>
  <c r="BF191" i="8"/>
  <c r="T191" i="8"/>
  <c r="R191" i="8"/>
  <c r="P191" i="8"/>
  <c r="BI187" i="8"/>
  <c r="BH187" i="8"/>
  <c r="BG187" i="8"/>
  <c r="BF187" i="8"/>
  <c r="T187" i="8"/>
  <c r="R187" i="8"/>
  <c r="P187" i="8"/>
  <c r="BI185" i="8"/>
  <c r="BH185" i="8"/>
  <c r="BG185" i="8"/>
  <c r="BF185" i="8"/>
  <c r="T185" i="8"/>
  <c r="R185" i="8"/>
  <c r="P185" i="8"/>
  <c r="BI181" i="8"/>
  <c r="BH181" i="8"/>
  <c r="BG181" i="8"/>
  <c r="BF181" i="8"/>
  <c r="T181" i="8"/>
  <c r="R181" i="8"/>
  <c r="P181" i="8"/>
  <c r="BI171" i="8"/>
  <c r="BH171" i="8"/>
  <c r="BG171" i="8"/>
  <c r="BF171" i="8"/>
  <c r="T171" i="8"/>
  <c r="R171" i="8"/>
  <c r="P171" i="8"/>
  <c r="BI169" i="8"/>
  <c r="BH169" i="8"/>
  <c r="BG169" i="8"/>
  <c r="BF169" i="8"/>
  <c r="T169" i="8"/>
  <c r="R169" i="8"/>
  <c r="P169" i="8"/>
  <c r="BI167" i="8"/>
  <c r="BH167" i="8"/>
  <c r="BG167" i="8"/>
  <c r="BF167" i="8"/>
  <c r="T167" i="8"/>
  <c r="R167" i="8"/>
  <c r="P167" i="8"/>
  <c r="BI163" i="8"/>
  <c r="BH163" i="8"/>
  <c r="BG163" i="8"/>
  <c r="BF163" i="8"/>
  <c r="T163" i="8"/>
  <c r="R163" i="8"/>
  <c r="P163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5" i="8"/>
  <c r="BH155" i="8"/>
  <c r="BG155" i="8"/>
  <c r="BF155" i="8"/>
  <c r="T155" i="8"/>
  <c r="R155" i="8"/>
  <c r="P155" i="8"/>
  <c r="BI151" i="8"/>
  <c r="BH151" i="8"/>
  <c r="BG151" i="8"/>
  <c r="BF151" i="8"/>
  <c r="T151" i="8"/>
  <c r="R151" i="8"/>
  <c r="P151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BI133" i="8"/>
  <c r="BH133" i="8"/>
  <c r="BG133" i="8"/>
  <c r="BF133" i="8"/>
  <c r="T133" i="8"/>
  <c r="R133" i="8"/>
  <c r="P133" i="8"/>
  <c r="F124" i="8"/>
  <c r="E122" i="8"/>
  <c r="F91" i="8"/>
  <c r="E89" i="8"/>
  <c r="J26" i="8"/>
  <c r="E26" i="8"/>
  <c r="J127" i="8"/>
  <c r="J25" i="8"/>
  <c r="J23" i="8"/>
  <c r="E23" i="8"/>
  <c r="J126" i="8"/>
  <c r="J22" i="8"/>
  <c r="J20" i="8"/>
  <c r="E20" i="8"/>
  <c r="F127" i="8"/>
  <c r="J19" i="8"/>
  <c r="J17" i="8"/>
  <c r="E17" i="8"/>
  <c r="F93" i="8"/>
  <c r="J16" i="8"/>
  <c r="J14" i="8"/>
  <c r="J91" i="8"/>
  <c r="E7" i="8"/>
  <c r="E118" i="8"/>
  <c r="J39" i="7"/>
  <c r="J38" i="7"/>
  <c r="AY106" i="1"/>
  <c r="J37" i="7"/>
  <c r="AX106" i="1"/>
  <c r="BI190" i="7"/>
  <c r="BH190" i="7"/>
  <c r="BG190" i="7"/>
  <c r="BF190" i="7"/>
  <c r="T190" i="7"/>
  <c r="R190" i="7"/>
  <c r="P190" i="7"/>
  <c r="BI185" i="7"/>
  <c r="BH185" i="7"/>
  <c r="BG185" i="7"/>
  <c r="BF185" i="7"/>
  <c r="T185" i="7"/>
  <c r="R185" i="7"/>
  <c r="P185" i="7"/>
  <c r="BI180" i="7"/>
  <c r="BH180" i="7"/>
  <c r="BG180" i="7"/>
  <c r="BF180" i="7"/>
  <c r="T180" i="7"/>
  <c r="R180" i="7"/>
  <c r="P180" i="7"/>
  <c r="BI175" i="7"/>
  <c r="BH175" i="7"/>
  <c r="BG175" i="7"/>
  <c r="BF175" i="7"/>
  <c r="T175" i="7"/>
  <c r="R175" i="7"/>
  <c r="P175" i="7"/>
  <c r="BI170" i="7"/>
  <c r="BH170" i="7"/>
  <c r="BG170" i="7"/>
  <c r="BF170" i="7"/>
  <c r="T170" i="7"/>
  <c r="R170" i="7"/>
  <c r="P170" i="7"/>
  <c r="BI165" i="7"/>
  <c r="BH165" i="7"/>
  <c r="BG165" i="7"/>
  <c r="BF165" i="7"/>
  <c r="T165" i="7"/>
  <c r="R165" i="7"/>
  <c r="P165" i="7"/>
  <c r="BI160" i="7"/>
  <c r="BH160" i="7"/>
  <c r="BG160" i="7"/>
  <c r="BF160" i="7"/>
  <c r="T160" i="7"/>
  <c r="R160" i="7"/>
  <c r="P160" i="7"/>
  <c r="BI155" i="7"/>
  <c r="BH155" i="7"/>
  <c r="BG155" i="7"/>
  <c r="BF155" i="7"/>
  <c r="T155" i="7"/>
  <c r="R155" i="7"/>
  <c r="P155" i="7"/>
  <c r="BI150" i="7"/>
  <c r="BH150" i="7"/>
  <c r="BG150" i="7"/>
  <c r="BF150" i="7"/>
  <c r="T150" i="7"/>
  <c r="R150" i="7"/>
  <c r="P150" i="7"/>
  <c r="BI145" i="7"/>
  <c r="BH145" i="7"/>
  <c r="BG145" i="7"/>
  <c r="BF145" i="7"/>
  <c r="T145" i="7"/>
  <c r="R145" i="7"/>
  <c r="P145" i="7"/>
  <c r="BI140" i="7"/>
  <c r="BH140" i="7"/>
  <c r="BG140" i="7"/>
  <c r="BF140" i="7"/>
  <c r="T140" i="7"/>
  <c r="R140" i="7"/>
  <c r="P140" i="7"/>
  <c r="BI135" i="7"/>
  <c r="BH135" i="7"/>
  <c r="BG135" i="7"/>
  <c r="BF135" i="7"/>
  <c r="T135" i="7"/>
  <c r="R135" i="7"/>
  <c r="P135" i="7"/>
  <c r="BI130" i="7"/>
  <c r="BH130" i="7"/>
  <c r="BG130" i="7"/>
  <c r="BF130" i="7"/>
  <c r="T130" i="7"/>
  <c r="R130" i="7"/>
  <c r="P130" i="7"/>
  <c r="BI125" i="7"/>
  <c r="BH125" i="7"/>
  <c r="BG125" i="7"/>
  <c r="BF125" i="7"/>
  <c r="T125" i="7"/>
  <c r="R125" i="7"/>
  <c r="P125" i="7"/>
  <c r="J118" i="7"/>
  <c r="F118" i="7"/>
  <c r="F116" i="7"/>
  <c r="E114" i="7"/>
  <c r="J93" i="7"/>
  <c r="F93" i="7"/>
  <c r="F91" i="7"/>
  <c r="E89" i="7"/>
  <c r="J26" i="7"/>
  <c r="E26" i="7"/>
  <c r="J119" i="7"/>
  <c r="J25" i="7"/>
  <c r="J20" i="7"/>
  <c r="E20" i="7"/>
  <c r="F119" i="7"/>
  <c r="J19" i="7"/>
  <c r="J14" i="7"/>
  <c r="J116" i="7"/>
  <c r="E7" i="7"/>
  <c r="E110" i="7"/>
  <c r="J39" i="6"/>
  <c r="J38" i="6"/>
  <c r="AY104" i="1"/>
  <c r="J37" i="6"/>
  <c r="AX104" i="1"/>
  <c r="BI271" i="6"/>
  <c r="BH271" i="6"/>
  <c r="BG271" i="6"/>
  <c r="BF271" i="6"/>
  <c r="T271" i="6"/>
  <c r="T270" i="6"/>
  <c r="R271" i="6"/>
  <c r="R270" i="6"/>
  <c r="P271" i="6"/>
  <c r="P270" i="6"/>
  <c r="BI268" i="6"/>
  <c r="BH268" i="6"/>
  <c r="BG268" i="6"/>
  <c r="BF268" i="6"/>
  <c r="T268" i="6"/>
  <c r="R268" i="6"/>
  <c r="P268" i="6"/>
  <c r="BI265" i="6"/>
  <c r="BH265" i="6"/>
  <c r="BG265" i="6"/>
  <c r="BF265" i="6"/>
  <c r="T265" i="6"/>
  <c r="R265" i="6"/>
  <c r="P265" i="6"/>
  <c r="BI263" i="6"/>
  <c r="BH263" i="6"/>
  <c r="BG263" i="6"/>
  <c r="BF263" i="6"/>
  <c r="T263" i="6"/>
  <c r="R263" i="6"/>
  <c r="P263" i="6"/>
  <c r="BI259" i="6"/>
  <c r="BH259" i="6"/>
  <c r="BG259" i="6"/>
  <c r="BF259" i="6"/>
  <c r="T259" i="6"/>
  <c r="R259" i="6"/>
  <c r="P259" i="6"/>
  <c r="BI256" i="6"/>
  <c r="BH256" i="6"/>
  <c r="BG256" i="6"/>
  <c r="BF256" i="6"/>
  <c r="T256" i="6"/>
  <c r="R256" i="6"/>
  <c r="P256" i="6"/>
  <c r="BI253" i="6"/>
  <c r="BH253" i="6"/>
  <c r="BG253" i="6"/>
  <c r="BF253" i="6"/>
  <c r="T253" i="6"/>
  <c r="R253" i="6"/>
  <c r="P253" i="6"/>
  <c r="BI250" i="6"/>
  <c r="BH250" i="6"/>
  <c r="BG250" i="6"/>
  <c r="BF250" i="6"/>
  <c r="T250" i="6"/>
  <c r="R250" i="6"/>
  <c r="P250" i="6"/>
  <c r="BI247" i="6"/>
  <c r="BH247" i="6"/>
  <c r="BG247" i="6"/>
  <c r="BF247" i="6"/>
  <c r="T247" i="6"/>
  <c r="R247" i="6"/>
  <c r="P247" i="6"/>
  <c r="BI239" i="6"/>
  <c r="BH239" i="6"/>
  <c r="BG239" i="6"/>
  <c r="BF239" i="6"/>
  <c r="T239" i="6"/>
  <c r="R239" i="6"/>
  <c r="P239" i="6"/>
  <c r="BI236" i="6"/>
  <c r="BH236" i="6"/>
  <c r="BG236" i="6"/>
  <c r="BF236" i="6"/>
  <c r="T236" i="6"/>
  <c r="R236" i="6"/>
  <c r="P236" i="6"/>
  <c r="BI228" i="6"/>
  <c r="BH228" i="6"/>
  <c r="BG228" i="6"/>
  <c r="BF228" i="6"/>
  <c r="T228" i="6"/>
  <c r="R228" i="6"/>
  <c r="P228" i="6"/>
  <c r="BI217" i="6"/>
  <c r="BH217" i="6"/>
  <c r="BG217" i="6"/>
  <c r="BF217" i="6"/>
  <c r="T217" i="6"/>
  <c r="R217" i="6"/>
  <c r="P217" i="6"/>
  <c r="BI208" i="6"/>
  <c r="BH208" i="6"/>
  <c r="BG208" i="6"/>
  <c r="BF208" i="6"/>
  <c r="T208" i="6"/>
  <c r="R208" i="6"/>
  <c r="P208" i="6"/>
  <c r="BI203" i="6"/>
  <c r="BH203" i="6"/>
  <c r="BG203" i="6"/>
  <c r="BF203" i="6"/>
  <c r="T203" i="6"/>
  <c r="R203" i="6"/>
  <c r="P203" i="6"/>
  <c r="BI191" i="6"/>
  <c r="BH191" i="6"/>
  <c r="BG191" i="6"/>
  <c r="BF191" i="6"/>
  <c r="T191" i="6"/>
  <c r="R191" i="6"/>
  <c r="P191" i="6"/>
  <c r="BI188" i="6"/>
  <c r="BH188" i="6"/>
  <c r="BG188" i="6"/>
  <c r="BF188" i="6"/>
  <c r="T188" i="6"/>
  <c r="R188" i="6"/>
  <c r="P188" i="6"/>
  <c r="BI185" i="6"/>
  <c r="BH185" i="6"/>
  <c r="BG185" i="6"/>
  <c r="BF185" i="6"/>
  <c r="T185" i="6"/>
  <c r="R185" i="6"/>
  <c r="P185" i="6"/>
  <c r="BI182" i="6"/>
  <c r="BH182" i="6"/>
  <c r="BG182" i="6"/>
  <c r="BF182" i="6"/>
  <c r="T182" i="6"/>
  <c r="R182" i="6"/>
  <c r="P182" i="6"/>
  <c r="BI179" i="6"/>
  <c r="BH179" i="6"/>
  <c r="BG179" i="6"/>
  <c r="BF179" i="6"/>
  <c r="T179" i="6"/>
  <c r="R179" i="6"/>
  <c r="P179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27" i="6"/>
  <c r="BH127" i="6"/>
  <c r="BG127" i="6"/>
  <c r="BF127" i="6"/>
  <c r="T127" i="6"/>
  <c r="R127" i="6"/>
  <c r="P127" i="6"/>
  <c r="J120" i="6"/>
  <c r="F120" i="6"/>
  <c r="F118" i="6"/>
  <c r="E116" i="6"/>
  <c r="J93" i="6"/>
  <c r="F93" i="6"/>
  <c r="F91" i="6"/>
  <c r="E89" i="6"/>
  <c r="J26" i="6"/>
  <c r="E26" i="6"/>
  <c r="J94" i="6"/>
  <c r="J25" i="6"/>
  <c r="J20" i="6"/>
  <c r="E20" i="6"/>
  <c r="F94" i="6"/>
  <c r="J19" i="6"/>
  <c r="J14" i="6"/>
  <c r="J118" i="6"/>
  <c r="E7" i="6"/>
  <c r="E85" i="6"/>
  <c r="J39" i="5"/>
  <c r="J38" i="5"/>
  <c r="AY102" i="1"/>
  <c r="J37" i="5"/>
  <c r="AX102" i="1"/>
  <c r="BI840" i="5"/>
  <c r="BH840" i="5"/>
  <c r="BG840" i="5"/>
  <c r="BF840" i="5"/>
  <c r="T840" i="5"/>
  <c r="T839" i="5"/>
  <c r="R840" i="5"/>
  <c r="R839" i="5"/>
  <c r="P840" i="5"/>
  <c r="P839" i="5"/>
  <c r="BI836" i="5"/>
  <c r="BH836" i="5"/>
  <c r="BG836" i="5"/>
  <c r="BF836" i="5"/>
  <c r="T836" i="5"/>
  <c r="R836" i="5"/>
  <c r="P836" i="5"/>
  <c r="BI832" i="5"/>
  <c r="BH832" i="5"/>
  <c r="BG832" i="5"/>
  <c r="BF832" i="5"/>
  <c r="T832" i="5"/>
  <c r="R832" i="5"/>
  <c r="P832" i="5"/>
  <c r="BI822" i="5"/>
  <c r="BH822" i="5"/>
  <c r="BG822" i="5"/>
  <c r="BF822" i="5"/>
  <c r="T822" i="5"/>
  <c r="R822" i="5"/>
  <c r="P822" i="5"/>
  <c r="BI819" i="5"/>
  <c r="BH819" i="5"/>
  <c r="BG819" i="5"/>
  <c r="BF819" i="5"/>
  <c r="T819" i="5"/>
  <c r="R819" i="5"/>
  <c r="P819" i="5"/>
  <c r="BI816" i="5"/>
  <c r="BH816" i="5"/>
  <c r="BG816" i="5"/>
  <c r="BF816" i="5"/>
  <c r="T816" i="5"/>
  <c r="R816" i="5"/>
  <c r="P816" i="5"/>
  <c r="BI813" i="5"/>
  <c r="BH813" i="5"/>
  <c r="BG813" i="5"/>
  <c r="BF813" i="5"/>
  <c r="T813" i="5"/>
  <c r="R813" i="5"/>
  <c r="P813" i="5"/>
  <c r="BI805" i="5"/>
  <c r="BH805" i="5"/>
  <c r="BG805" i="5"/>
  <c r="BF805" i="5"/>
  <c r="T805" i="5"/>
  <c r="R805" i="5"/>
  <c r="P805" i="5"/>
  <c r="BI800" i="5"/>
  <c r="BH800" i="5"/>
  <c r="BG800" i="5"/>
  <c r="BF800" i="5"/>
  <c r="T800" i="5"/>
  <c r="R800" i="5"/>
  <c r="P800" i="5"/>
  <c r="BI794" i="5"/>
  <c r="BH794" i="5"/>
  <c r="BG794" i="5"/>
  <c r="BF794" i="5"/>
  <c r="T794" i="5"/>
  <c r="R794" i="5"/>
  <c r="P794" i="5"/>
  <c r="BI790" i="5"/>
  <c r="BH790" i="5"/>
  <c r="BG790" i="5"/>
  <c r="BF790" i="5"/>
  <c r="T790" i="5"/>
  <c r="R790" i="5"/>
  <c r="P790" i="5"/>
  <c r="BI787" i="5"/>
  <c r="BH787" i="5"/>
  <c r="BG787" i="5"/>
  <c r="BF787" i="5"/>
  <c r="T787" i="5"/>
  <c r="R787" i="5"/>
  <c r="P787" i="5"/>
  <c r="BI784" i="5"/>
  <c r="BH784" i="5"/>
  <c r="BG784" i="5"/>
  <c r="BF784" i="5"/>
  <c r="T784" i="5"/>
  <c r="R784" i="5"/>
  <c r="P784" i="5"/>
  <c r="BI781" i="5"/>
  <c r="BH781" i="5"/>
  <c r="BG781" i="5"/>
  <c r="BF781" i="5"/>
  <c r="T781" i="5"/>
  <c r="R781" i="5"/>
  <c r="P781" i="5"/>
  <c r="BI778" i="5"/>
  <c r="BH778" i="5"/>
  <c r="BG778" i="5"/>
  <c r="BF778" i="5"/>
  <c r="T778" i="5"/>
  <c r="R778" i="5"/>
  <c r="P778" i="5"/>
  <c r="BI771" i="5"/>
  <c r="BH771" i="5"/>
  <c r="BG771" i="5"/>
  <c r="BF771" i="5"/>
  <c r="T771" i="5"/>
  <c r="R771" i="5"/>
  <c r="P771" i="5"/>
  <c r="BI765" i="5"/>
  <c r="BH765" i="5"/>
  <c r="BG765" i="5"/>
  <c r="BF765" i="5"/>
  <c r="T765" i="5"/>
  <c r="R765" i="5"/>
  <c r="P765" i="5"/>
  <c r="BI759" i="5"/>
  <c r="BH759" i="5"/>
  <c r="BG759" i="5"/>
  <c r="BF759" i="5"/>
  <c r="T759" i="5"/>
  <c r="R759" i="5"/>
  <c r="P759" i="5"/>
  <c r="BI755" i="5"/>
  <c r="BH755" i="5"/>
  <c r="BG755" i="5"/>
  <c r="BF755" i="5"/>
  <c r="T755" i="5"/>
  <c r="R755" i="5"/>
  <c r="P755" i="5"/>
  <c r="BI749" i="5"/>
  <c r="BH749" i="5"/>
  <c r="BG749" i="5"/>
  <c r="BF749" i="5"/>
  <c r="T749" i="5"/>
  <c r="R749" i="5"/>
  <c r="P749" i="5"/>
  <c r="BI743" i="5"/>
  <c r="BH743" i="5"/>
  <c r="BG743" i="5"/>
  <c r="BF743" i="5"/>
  <c r="T743" i="5"/>
  <c r="R743" i="5"/>
  <c r="P743" i="5"/>
  <c r="BI737" i="5"/>
  <c r="BH737" i="5"/>
  <c r="BG737" i="5"/>
  <c r="BF737" i="5"/>
  <c r="T737" i="5"/>
  <c r="R737" i="5"/>
  <c r="P737" i="5"/>
  <c r="BI731" i="5"/>
  <c r="BH731" i="5"/>
  <c r="BG731" i="5"/>
  <c r="BF731" i="5"/>
  <c r="T731" i="5"/>
  <c r="R731" i="5"/>
  <c r="P731" i="5"/>
  <c r="BI728" i="5"/>
  <c r="BH728" i="5"/>
  <c r="BG728" i="5"/>
  <c r="BF728" i="5"/>
  <c r="T728" i="5"/>
  <c r="R728" i="5"/>
  <c r="P728" i="5"/>
  <c r="BI720" i="5"/>
  <c r="BH720" i="5"/>
  <c r="BG720" i="5"/>
  <c r="BF720" i="5"/>
  <c r="T720" i="5"/>
  <c r="R720" i="5"/>
  <c r="P720" i="5"/>
  <c r="BI712" i="5"/>
  <c r="BH712" i="5"/>
  <c r="BG712" i="5"/>
  <c r="BF712" i="5"/>
  <c r="T712" i="5"/>
  <c r="R712" i="5"/>
  <c r="P712" i="5"/>
  <c r="BI708" i="5"/>
  <c r="BH708" i="5"/>
  <c r="BG708" i="5"/>
  <c r="BF708" i="5"/>
  <c r="T708" i="5"/>
  <c r="R708" i="5"/>
  <c r="P708" i="5"/>
  <c r="BI700" i="5"/>
  <c r="BH700" i="5"/>
  <c r="BG700" i="5"/>
  <c r="BF700" i="5"/>
  <c r="T700" i="5"/>
  <c r="R700" i="5"/>
  <c r="P700" i="5"/>
  <c r="BI694" i="5"/>
  <c r="BH694" i="5"/>
  <c r="BG694" i="5"/>
  <c r="BF694" i="5"/>
  <c r="T694" i="5"/>
  <c r="R694" i="5"/>
  <c r="P694" i="5"/>
  <c r="BI678" i="5"/>
  <c r="BH678" i="5"/>
  <c r="BG678" i="5"/>
  <c r="BF678" i="5"/>
  <c r="T678" i="5"/>
  <c r="R678" i="5"/>
  <c r="P678" i="5"/>
  <c r="BI674" i="5"/>
  <c r="BH674" i="5"/>
  <c r="BG674" i="5"/>
  <c r="BF674" i="5"/>
  <c r="T674" i="5"/>
  <c r="R674" i="5"/>
  <c r="P674" i="5"/>
  <c r="BI673" i="5"/>
  <c r="BH673" i="5"/>
  <c r="BG673" i="5"/>
  <c r="BF673" i="5"/>
  <c r="T673" i="5"/>
  <c r="R673" i="5"/>
  <c r="P673" i="5"/>
  <c r="BI671" i="5"/>
  <c r="BH671" i="5"/>
  <c r="BG671" i="5"/>
  <c r="BF671" i="5"/>
  <c r="T671" i="5"/>
  <c r="R671" i="5"/>
  <c r="P671" i="5"/>
  <c r="BI670" i="5"/>
  <c r="BH670" i="5"/>
  <c r="BG670" i="5"/>
  <c r="BF670" i="5"/>
  <c r="T670" i="5"/>
  <c r="R670" i="5"/>
  <c r="P670" i="5"/>
  <c r="BI669" i="5"/>
  <c r="BH669" i="5"/>
  <c r="BG669" i="5"/>
  <c r="BF669" i="5"/>
  <c r="T669" i="5"/>
  <c r="R669" i="5"/>
  <c r="P669" i="5"/>
  <c r="BI668" i="5"/>
  <c r="BH668" i="5"/>
  <c r="BG668" i="5"/>
  <c r="BF668" i="5"/>
  <c r="T668" i="5"/>
  <c r="R668" i="5"/>
  <c r="P668" i="5"/>
  <c r="BI667" i="5"/>
  <c r="BH667" i="5"/>
  <c r="BG667" i="5"/>
  <c r="BF667" i="5"/>
  <c r="T667" i="5"/>
  <c r="R667" i="5"/>
  <c r="P667" i="5"/>
  <c r="BI664" i="5"/>
  <c r="BH664" i="5"/>
  <c r="BG664" i="5"/>
  <c r="BF664" i="5"/>
  <c r="T664" i="5"/>
  <c r="R664" i="5"/>
  <c r="P664" i="5"/>
  <c r="BI661" i="5"/>
  <c r="BH661" i="5"/>
  <c r="BG661" i="5"/>
  <c r="BF661" i="5"/>
  <c r="T661" i="5"/>
  <c r="R661" i="5"/>
  <c r="P661" i="5"/>
  <c r="BI658" i="5"/>
  <c r="BH658" i="5"/>
  <c r="BG658" i="5"/>
  <c r="BF658" i="5"/>
  <c r="T658" i="5"/>
  <c r="R658" i="5"/>
  <c r="P658" i="5"/>
  <c r="BI655" i="5"/>
  <c r="BH655" i="5"/>
  <c r="BG655" i="5"/>
  <c r="BF655" i="5"/>
  <c r="T655" i="5"/>
  <c r="R655" i="5"/>
  <c r="P655" i="5"/>
  <c r="BI652" i="5"/>
  <c r="BH652" i="5"/>
  <c r="BG652" i="5"/>
  <c r="BF652" i="5"/>
  <c r="T652" i="5"/>
  <c r="R652" i="5"/>
  <c r="P652" i="5"/>
  <c r="BI649" i="5"/>
  <c r="BH649" i="5"/>
  <c r="BG649" i="5"/>
  <c r="BF649" i="5"/>
  <c r="T649" i="5"/>
  <c r="R649" i="5"/>
  <c r="P649" i="5"/>
  <c r="BI647" i="5"/>
  <c r="BH647" i="5"/>
  <c r="BG647" i="5"/>
  <c r="BF647" i="5"/>
  <c r="T647" i="5"/>
  <c r="R647" i="5"/>
  <c r="P647" i="5"/>
  <c r="BI645" i="5"/>
  <c r="BH645" i="5"/>
  <c r="BG645" i="5"/>
  <c r="BF645" i="5"/>
  <c r="T645" i="5"/>
  <c r="R645" i="5"/>
  <c r="P645" i="5"/>
  <c r="BI642" i="5"/>
  <c r="BH642" i="5"/>
  <c r="BG642" i="5"/>
  <c r="BF642" i="5"/>
  <c r="T642" i="5"/>
  <c r="R642" i="5"/>
  <c r="P642" i="5"/>
  <c r="BI634" i="5"/>
  <c r="BH634" i="5"/>
  <c r="BG634" i="5"/>
  <c r="BF634" i="5"/>
  <c r="T634" i="5"/>
  <c r="R634" i="5"/>
  <c r="P634" i="5"/>
  <c r="BI627" i="5"/>
  <c r="BH627" i="5"/>
  <c r="BG627" i="5"/>
  <c r="BF627" i="5"/>
  <c r="T627" i="5"/>
  <c r="R627" i="5"/>
  <c r="P627" i="5"/>
  <c r="BI624" i="5"/>
  <c r="BH624" i="5"/>
  <c r="BG624" i="5"/>
  <c r="BF624" i="5"/>
  <c r="T624" i="5"/>
  <c r="R624" i="5"/>
  <c r="P624" i="5"/>
  <c r="BI616" i="5"/>
  <c r="BH616" i="5"/>
  <c r="BG616" i="5"/>
  <c r="BF616" i="5"/>
  <c r="T616" i="5"/>
  <c r="R616" i="5"/>
  <c r="P616" i="5"/>
  <c r="BI608" i="5"/>
  <c r="BH608" i="5"/>
  <c r="BG608" i="5"/>
  <c r="BF608" i="5"/>
  <c r="T608" i="5"/>
  <c r="R608" i="5"/>
  <c r="P608" i="5"/>
  <c r="BI602" i="5"/>
  <c r="BH602" i="5"/>
  <c r="BG602" i="5"/>
  <c r="BF602" i="5"/>
  <c r="T602" i="5"/>
  <c r="R602" i="5"/>
  <c r="P602" i="5"/>
  <c r="BI598" i="5"/>
  <c r="BH598" i="5"/>
  <c r="BG598" i="5"/>
  <c r="BF598" i="5"/>
  <c r="T598" i="5"/>
  <c r="R598" i="5"/>
  <c r="P598" i="5"/>
  <c r="BI590" i="5"/>
  <c r="BH590" i="5"/>
  <c r="BG590" i="5"/>
  <c r="BF590" i="5"/>
  <c r="T590" i="5"/>
  <c r="R590" i="5"/>
  <c r="P590" i="5"/>
  <c r="BI562" i="5"/>
  <c r="BH562" i="5"/>
  <c r="BG562" i="5"/>
  <c r="BF562" i="5"/>
  <c r="T562" i="5"/>
  <c r="R562" i="5"/>
  <c r="P562" i="5"/>
  <c r="BI559" i="5"/>
  <c r="BH559" i="5"/>
  <c r="BG559" i="5"/>
  <c r="BF559" i="5"/>
  <c r="T559" i="5"/>
  <c r="R559" i="5"/>
  <c r="P559" i="5"/>
  <c r="BI557" i="5"/>
  <c r="BH557" i="5"/>
  <c r="BG557" i="5"/>
  <c r="BF557" i="5"/>
  <c r="T557" i="5"/>
  <c r="R557" i="5"/>
  <c r="P557" i="5"/>
  <c r="BI555" i="5"/>
  <c r="BH555" i="5"/>
  <c r="BG555" i="5"/>
  <c r="BF555" i="5"/>
  <c r="T555" i="5"/>
  <c r="R555" i="5"/>
  <c r="P555" i="5"/>
  <c r="BI553" i="5"/>
  <c r="BH553" i="5"/>
  <c r="BG553" i="5"/>
  <c r="BF553" i="5"/>
  <c r="T553" i="5"/>
  <c r="R553" i="5"/>
  <c r="P553" i="5"/>
  <c r="BI546" i="5"/>
  <c r="BH546" i="5"/>
  <c r="BG546" i="5"/>
  <c r="BF546" i="5"/>
  <c r="T546" i="5"/>
  <c r="R546" i="5"/>
  <c r="P546" i="5"/>
  <c r="BI542" i="5"/>
  <c r="BH542" i="5"/>
  <c r="BG542" i="5"/>
  <c r="BF542" i="5"/>
  <c r="T542" i="5"/>
  <c r="R542" i="5"/>
  <c r="P542" i="5"/>
  <c r="BI537" i="5"/>
  <c r="BH537" i="5"/>
  <c r="BG537" i="5"/>
  <c r="BF537" i="5"/>
  <c r="T537" i="5"/>
  <c r="R537" i="5"/>
  <c r="P537" i="5"/>
  <c r="BI534" i="5"/>
  <c r="BH534" i="5"/>
  <c r="BG534" i="5"/>
  <c r="BF534" i="5"/>
  <c r="T534" i="5"/>
  <c r="R534" i="5"/>
  <c r="P534" i="5"/>
  <c r="BI529" i="5"/>
  <c r="BH529" i="5"/>
  <c r="BG529" i="5"/>
  <c r="BF529" i="5"/>
  <c r="T529" i="5"/>
  <c r="R529" i="5"/>
  <c r="P529" i="5"/>
  <c r="BI526" i="5"/>
  <c r="BH526" i="5"/>
  <c r="BG526" i="5"/>
  <c r="BF526" i="5"/>
  <c r="T526" i="5"/>
  <c r="R526" i="5"/>
  <c r="P526" i="5"/>
  <c r="BI521" i="5"/>
  <c r="BH521" i="5"/>
  <c r="BG521" i="5"/>
  <c r="BF521" i="5"/>
  <c r="T521" i="5"/>
  <c r="R521" i="5"/>
  <c r="P521" i="5"/>
  <c r="BI516" i="5"/>
  <c r="BH516" i="5"/>
  <c r="BG516" i="5"/>
  <c r="BF516" i="5"/>
  <c r="T516" i="5"/>
  <c r="R516" i="5"/>
  <c r="P516" i="5"/>
  <c r="BI509" i="5"/>
  <c r="BH509" i="5"/>
  <c r="BG509" i="5"/>
  <c r="BF509" i="5"/>
  <c r="T509" i="5"/>
  <c r="R509" i="5"/>
  <c r="P509" i="5"/>
  <c r="BI503" i="5"/>
  <c r="BH503" i="5"/>
  <c r="BG503" i="5"/>
  <c r="BF503" i="5"/>
  <c r="T503" i="5"/>
  <c r="R503" i="5"/>
  <c r="P503" i="5"/>
  <c r="BI497" i="5"/>
  <c r="BH497" i="5"/>
  <c r="BG497" i="5"/>
  <c r="BF497" i="5"/>
  <c r="T497" i="5"/>
  <c r="R497" i="5"/>
  <c r="P497" i="5"/>
  <c r="BI494" i="5"/>
  <c r="BH494" i="5"/>
  <c r="BG494" i="5"/>
  <c r="BF494" i="5"/>
  <c r="T494" i="5"/>
  <c r="R494" i="5"/>
  <c r="P494" i="5"/>
  <c r="BI492" i="5"/>
  <c r="BH492" i="5"/>
  <c r="BG492" i="5"/>
  <c r="BF492" i="5"/>
  <c r="T492" i="5"/>
  <c r="R492" i="5"/>
  <c r="P492" i="5"/>
  <c r="BI488" i="5"/>
  <c r="BH488" i="5"/>
  <c r="BG488" i="5"/>
  <c r="BF488" i="5"/>
  <c r="T488" i="5"/>
  <c r="R488" i="5"/>
  <c r="P488" i="5"/>
  <c r="BI483" i="5"/>
  <c r="BH483" i="5"/>
  <c r="BG483" i="5"/>
  <c r="BF483" i="5"/>
  <c r="T483" i="5"/>
  <c r="R483" i="5"/>
  <c r="P483" i="5"/>
  <c r="BI470" i="5"/>
  <c r="BH470" i="5"/>
  <c r="BG470" i="5"/>
  <c r="BF470" i="5"/>
  <c r="T470" i="5"/>
  <c r="R470" i="5"/>
  <c r="P470" i="5"/>
  <c r="BI465" i="5"/>
  <c r="BH465" i="5"/>
  <c r="BG465" i="5"/>
  <c r="BF465" i="5"/>
  <c r="T465" i="5"/>
  <c r="R465" i="5"/>
  <c r="P465" i="5"/>
  <c r="BI462" i="5"/>
  <c r="BH462" i="5"/>
  <c r="BG462" i="5"/>
  <c r="BF462" i="5"/>
  <c r="T462" i="5"/>
  <c r="R462" i="5"/>
  <c r="P462" i="5"/>
  <c r="BI445" i="5"/>
  <c r="BH445" i="5"/>
  <c r="BG445" i="5"/>
  <c r="BF445" i="5"/>
  <c r="T445" i="5"/>
  <c r="R445" i="5"/>
  <c r="P445" i="5"/>
  <c r="BI436" i="5"/>
  <c r="BH436" i="5"/>
  <c r="BG436" i="5"/>
  <c r="BF436" i="5"/>
  <c r="T436" i="5"/>
  <c r="R436" i="5"/>
  <c r="P436" i="5"/>
  <c r="BI432" i="5"/>
  <c r="BH432" i="5"/>
  <c r="BG432" i="5"/>
  <c r="BF432" i="5"/>
  <c r="T432" i="5"/>
  <c r="R432" i="5"/>
  <c r="P432" i="5"/>
  <c r="BI429" i="5"/>
  <c r="BH429" i="5"/>
  <c r="BG429" i="5"/>
  <c r="BF429" i="5"/>
  <c r="T429" i="5"/>
  <c r="R429" i="5"/>
  <c r="P429" i="5"/>
  <c r="BI426" i="5"/>
  <c r="BH426" i="5"/>
  <c r="BG426" i="5"/>
  <c r="BF426" i="5"/>
  <c r="T426" i="5"/>
  <c r="R426" i="5"/>
  <c r="P426" i="5"/>
  <c r="BI423" i="5"/>
  <c r="BH423" i="5"/>
  <c r="BG423" i="5"/>
  <c r="BF423" i="5"/>
  <c r="T423" i="5"/>
  <c r="R423" i="5"/>
  <c r="P423" i="5"/>
  <c r="BI421" i="5"/>
  <c r="BH421" i="5"/>
  <c r="BG421" i="5"/>
  <c r="BF421" i="5"/>
  <c r="T421" i="5"/>
  <c r="R421" i="5"/>
  <c r="P421" i="5"/>
  <c r="BI418" i="5"/>
  <c r="BH418" i="5"/>
  <c r="BG418" i="5"/>
  <c r="BF418" i="5"/>
  <c r="T418" i="5"/>
  <c r="R418" i="5"/>
  <c r="P418" i="5"/>
  <c r="BI415" i="5"/>
  <c r="BH415" i="5"/>
  <c r="BG415" i="5"/>
  <c r="BF415" i="5"/>
  <c r="T415" i="5"/>
  <c r="R415" i="5"/>
  <c r="P415" i="5"/>
  <c r="BI412" i="5"/>
  <c r="BH412" i="5"/>
  <c r="BG412" i="5"/>
  <c r="BF412" i="5"/>
  <c r="T412" i="5"/>
  <c r="R412" i="5"/>
  <c r="P412" i="5"/>
  <c r="BI409" i="5"/>
  <c r="BH409" i="5"/>
  <c r="BG409" i="5"/>
  <c r="BF409" i="5"/>
  <c r="T409" i="5"/>
  <c r="R409" i="5"/>
  <c r="P409" i="5"/>
  <c r="BI404" i="5"/>
  <c r="BH404" i="5"/>
  <c r="BG404" i="5"/>
  <c r="BF404" i="5"/>
  <c r="T404" i="5"/>
  <c r="R404" i="5"/>
  <c r="P404" i="5"/>
  <c r="BI398" i="5"/>
  <c r="BH398" i="5"/>
  <c r="BG398" i="5"/>
  <c r="BF398" i="5"/>
  <c r="T398" i="5"/>
  <c r="R398" i="5"/>
  <c r="P398" i="5"/>
  <c r="BI394" i="5"/>
  <c r="BH394" i="5"/>
  <c r="BG394" i="5"/>
  <c r="BF394" i="5"/>
  <c r="T394" i="5"/>
  <c r="R394" i="5"/>
  <c r="P394" i="5"/>
  <c r="BI390" i="5"/>
  <c r="BH390" i="5"/>
  <c r="BG390" i="5"/>
  <c r="BF390" i="5"/>
  <c r="T390" i="5"/>
  <c r="R390" i="5"/>
  <c r="P390" i="5"/>
  <c r="BI387" i="5"/>
  <c r="BH387" i="5"/>
  <c r="BG387" i="5"/>
  <c r="BF387" i="5"/>
  <c r="T387" i="5"/>
  <c r="R387" i="5"/>
  <c r="P387" i="5"/>
  <c r="BI382" i="5"/>
  <c r="BH382" i="5"/>
  <c r="BG382" i="5"/>
  <c r="BF382" i="5"/>
  <c r="T382" i="5"/>
  <c r="R382" i="5"/>
  <c r="P382" i="5"/>
  <c r="BI376" i="5"/>
  <c r="BH376" i="5"/>
  <c r="BG376" i="5"/>
  <c r="BF376" i="5"/>
  <c r="T376" i="5"/>
  <c r="R376" i="5"/>
  <c r="P376" i="5"/>
  <c r="BI371" i="5"/>
  <c r="BH371" i="5"/>
  <c r="BG371" i="5"/>
  <c r="BF371" i="5"/>
  <c r="T371" i="5"/>
  <c r="R371" i="5"/>
  <c r="P371" i="5"/>
  <c r="BI363" i="5"/>
  <c r="BH363" i="5"/>
  <c r="BG363" i="5"/>
  <c r="BF363" i="5"/>
  <c r="T363" i="5"/>
  <c r="R363" i="5"/>
  <c r="P363" i="5"/>
  <c r="BI360" i="5"/>
  <c r="BH360" i="5"/>
  <c r="BG360" i="5"/>
  <c r="BF360" i="5"/>
  <c r="T360" i="5"/>
  <c r="R360" i="5"/>
  <c r="P360" i="5"/>
  <c r="BI349" i="5"/>
  <c r="BH349" i="5"/>
  <c r="BG349" i="5"/>
  <c r="BF349" i="5"/>
  <c r="T349" i="5"/>
  <c r="R349" i="5"/>
  <c r="P349" i="5"/>
  <c r="BI346" i="5"/>
  <c r="BH346" i="5"/>
  <c r="BG346" i="5"/>
  <c r="BF346" i="5"/>
  <c r="T346" i="5"/>
  <c r="R346" i="5"/>
  <c r="P346" i="5"/>
  <c r="BI341" i="5"/>
  <c r="BH341" i="5"/>
  <c r="BG341" i="5"/>
  <c r="BF341" i="5"/>
  <c r="T341" i="5"/>
  <c r="R341" i="5"/>
  <c r="P341" i="5"/>
  <c r="BI335" i="5"/>
  <c r="BH335" i="5"/>
  <c r="BG335" i="5"/>
  <c r="BF335" i="5"/>
  <c r="T335" i="5"/>
  <c r="R335" i="5"/>
  <c r="P335" i="5"/>
  <c r="BI328" i="5"/>
  <c r="BH328" i="5"/>
  <c r="BG328" i="5"/>
  <c r="BF328" i="5"/>
  <c r="T328" i="5"/>
  <c r="R328" i="5"/>
  <c r="P328" i="5"/>
  <c r="BI325" i="5"/>
  <c r="BH325" i="5"/>
  <c r="BG325" i="5"/>
  <c r="BF325" i="5"/>
  <c r="T325" i="5"/>
  <c r="R325" i="5"/>
  <c r="P325" i="5"/>
  <c r="BI321" i="5"/>
  <c r="BH321" i="5"/>
  <c r="BG321" i="5"/>
  <c r="BF321" i="5"/>
  <c r="T321" i="5"/>
  <c r="R321" i="5"/>
  <c r="P321" i="5"/>
  <c r="BI314" i="5"/>
  <c r="BH314" i="5"/>
  <c r="BG314" i="5"/>
  <c r="BF314" i="5"/>
  <c r="T314" i="5"/>
  <c r="R314" i="5"/>
  <c r="P314" i="5"/>
  <c r="BI311" i="5"/>
  <c r="BH311" i="5"/>
  <c r="BG311" i="5"/>
  <c r="BF311" i="5"/>
  <c r="T311" i="5"/>
  <c r="R311" i="5"/>
  <c r="P311" i="5"/>
  <c r="BI308" i="5"/>
  <c r="BH308" i="5"/>
  <c r="BG308" i="5"/>
  <c r="BF308" i="5"/>
  <c r="T308" i="5"/>
  <c r="R308" i="5"/>
  <c r="P308" i="5"/>
  <c r="BI304" i="5"/>
  <c r="BH304" i="5"/>
  <c r="BG304" i="5"/>
  <c r="BF304" i="5"/>
  <c r="T304" i="5"/>
  <c r="R304" i="5"/>
  <c r="P304" i="5"/>
  <c r="BI296" i="5"/>
  <c r="BH296" i="5"/>
  <c r="BG296" i="5"/>
  <c r="BF296" i="5"/>
  <c r="T296" i="5"/>
  <c r="R296" i="5"/>
  <c r="P296" i="5"/>
  <c r="BI293" i="5"/>
  <c r="BH293" i="5"/>
  <c r="BG293" i="5"/>
  <c r="BF293" i="5"/>
  <c r="T293" i="5"/>
  <c r="R293" i="5"/>
  <c r="P293" i="5"/>
  <c r="BI289" i="5"/>
  <c r="BH289" i="5"/>
  <c r="BG289" i="5"/>
  <c r="BF289" i="5"/>
  <c r="T289" i="5"/>
  <c r="R289" i="5"/>
  <c r="P289" i="5"/>
  <c r="BI288" i="5"/>
  <c r="BH288" i="5"/>
  <c r="BG288" i="5"/>
  <c r="BF288" i="5"/>
  <c r="T288" i="5"/>
  <c r="R288" i="5"/>
  <c r="P288" i="5"/>
  <c r="BI286" i="5"/>
  <c r="BH286" i="5"/>
  <c r="BG286" i="5"/>
  <c r="BF286" i="5"/>
  <c r="T286" i="5"/>
  <c r="R286" i="5"/>
  <c r="P286" i="5"/>
  <c r="BI283" i="5"/>
  <c r="BH283" i="5"/>
  <c r="BG283" i="5"/>
  <c r="BF283" i="5"/>
  <c r="T283" i="5"/>
  <c r="R283" i="5"/>
  <c r="P283" i="5"/>
  <c r="BI278" i="5"/>
  <c r="BH278" i="5"/>
  <c r="BG278" i="5"/>
  <c r="BF278" i="5"/>
  <c r="T278" i="5"/>
  <c r="R278" i="5"/>
  <c r="P278" i="5"/>
  <c r="BI270" i="5"/>
  <c r="BH270" i="5"/>
  <c r="BG270" i="5"/>
  <c r="BF270" i="5"/>
  <c r="T270" i="5"/>
  <c r="R270" i="5"/>
  <c r="P270" i="5"/>
  <c r="BI267" i="5"/>
  <c r="BH267" i="5"/>
  <c r="BG267" i="5"/>
  <c r="BF267" i="5"/>
  <c r="T267" i="5"/>
  <c r="R267" i="5"/>
  <c r="P267" i="5"/>
  <c r="BI254" i="5"/>
  <c r="BH254" i="5"/>
  <c r="BG254" i="5"/>
  <c r="BF254" i="5"/>
  <c r="T254" i="5"/>
  <c r="R254" i="5"/>
  <c r="P254" i="5"/>
  <c r="BI249" i="5"/>
  <c r="BH249" i="5"/>
  <c r="BG249" i="5"/>
  <c r="BF249" i="5"/>
  <c r="T249" i="5"/>
  <c r="R249" i="5"/>
  <c r="P249" i="5"/>
  <c r="BI245" i="5"/>
  <c r="BH245" i="5"/>
  <c r="BG245" i="5"/>
  <c r="BF245" i="5"/>
  <c r="T245" i="5"/>
  <c r="R245" i="5"/>
  <c r="P245" i="5"/>
  <c r="BI242" i="5"/>
  <c r="BH242" i="5"/>
  <c r="BG242" i="5"/>
  <c r="BF242" i="5"/>
  <c r="T242" i="5"/>
  <c r="R242" i="5"/>
  <c r="P242" i="5"/>
  <c r="BI235" i="5"/>
  <c r="BH235" i="5"/>
  <c r="BG235" i="5"/>
  <c r="BF235" i="5"/>
  <c r="T235" i="5"/>
  <c r="R235" i="5"/>
  <c r="P235" i="5"/>
  <c r="BI232" i="5"/>
  <c r="BH232" i="5"/>
  <c r="BG232" i="5"/>
  <c r="BF232" i="5"/>
  <c r="T232" i="5"/>
  <c r="R232" i="5"/>
  <c r="P232" i="5"/>
  <c r="BI229" i="5"/>
  <c r="BH229" i="5"/>
  <c r="BG229" i="5"/>
  <c r="BF229" i="5"/>
  <c r="T229" i="5"/>
  <c r="R229" i="5"/>
  <c r="P229" i="5"/>
  <c r="BI226" i="5"/>
  <c r="BH226" i="5"/>
  <c r="BG226" i="5"/>
  <c r="BF226" i="5"/>
  <c r="T226" i="5"/>
  <c r="R226" i="5"/>
  <c r="P226" i="5"/>
  <c r="BI223" i="5"/>
  <c r="BH223" i="5"/>
  <c r="BG223" i="5"/>
  <c r="BF223" i="5"/>
  <c r="T223" i="5"/>
  <c r="R223" i="5"/>
  <c r="P223" i="5"/>
  <c r="BI217" i="5"/>
  <c r="BH217" i="5"/>
  <c r="BG217" i="5"/>
  <c r="BF217" i="5"/>
  <c r="T217" i="5"/>
  <c r="R217" i="5"/>
  <c r="P217" i="5"/>
  <c r="BI212" i="5"/>
  <c r="BH212" i="5"/>
  <c r="BG212" i="5"/>
  <c r="BF212" i="5"/>
  <c r="T212" i="5"/>
  <c r="R212" i="5"/>
  <c r="P212" i="5"/>
  <c r="BI208" i="5"/>
  <c r="BH208" i="5"/>
  <c r="BG208" i="5"/>
  <c r="BF208" i="5"/>
  <c r="T208" i="5"/>
  <c r="R208" i="5"/>
  <c r="P208" i="5"/>
  <c r="BI205" i="5"/>
  <c r="BH205" i="5"/>
  <c r="BG205" i="5"/>
  <c r="BF205" i="5"/>
  <c r="T205" i="5"/>
  <c r="R205" i="5"/>
  <c r="P205" i="5"/>
  <c r="BI196" i="5"/>
  <c r="BH196" i="5"/>
  <c r="BG196" i="5"/>
  <c r="BF196" i="5"/>
  <c r="T196" i="5"/>
  <c r="R196" i="5"/>
  <c r="P196" i="5"/>
  <c r="BI192" i="5"/>
  <c r="BH192" i="5"/>
  <c r="BG192" i="5"/>
  <c r="BF192" i="5"/>
  <c r="T192" i="5"/>
  <c r="R192" i="5"/>
  <c r="P192" i="5"/>
  <c r="BI188" i="5"/>
  <c r="BH188" i="5"/>
  <c r="BG188" i="5"/>
  <c r="BF188" i="5"/>
  <c r="T188" i="5"/>
  <c r="R188" i="5"/>
  <c r="P188" i="5"/>
  <c r="BI175" i="5"/>
  <c r="BH175" i="5"/>
  <c r="BG175" i="5"/>
  <c r="BF175" i="5"/>
  <c r="T175" i="5"/>
  <c r="R175" i="5"/>
  <c r="P175" i="5"/>
  <c r="BI170" i="5"/>
  <c r="BH170" i="5"/>
  <c r="BG170" i="5"/>
  <c r="BF170" i="5"/>
  <c r="T170" i="5"/>
  <c r="R170" i="5"/>
  <c r="P170" i="5"/>
  <c r="BI164" i="5"/>
  <c r="BH164" i="5"/>
  <c r="BG164" i="5"/>
  <c r="BF164" i="5"/>
  <c r="T164" i="5"/>
  <c r="R164" i="5"/>
  <c r="P164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5" i="5"/>
  <c r="BH145" i="5"/>
  <c r="BG145" i="5"/>
  <c r="BF145" i="5"/>
  <c r="T145" i="5"/>
  <c r="R145" i="5"/>
  <c r="P145" i="5"/>
  <c r="BI140" i="5"/>
  <c r="BH140" i="5"/>
  <c r="BG140" i="5"/>
  <c r="BF140" i="5"/>
  <c r="T140" i="5"/>
  <c r="R140" i="5"/>
  <c r="P140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J125" i="5"/>
  <c r="F125" i="5"/>
  <c r="F123" i="5"/>
  <c r="E121" i="5"/>
  <c r="J93" i="5"/>
  <c r="F93" i="5"/>
  <c r="F91" i="5"/>
  <c r="E89" i="5"/>
  <c r="J26" i="5"/>
  <c r="E26" i="5"/>
  <c r="J94" i="5"/>
  <c r="J25" i="5"/>
  <c r="J20" i="5"/>
  <c r="E20" i="5"/>
  <c r="F126" i="5"/>
  <c r="J19" i="5"/>
  <c r="J14" i="5"/>
  <c r="J91" i="5"/>
  <c r="E7" i="5"/>
  <c r="E85" i="5"/>
  <c r="J39" i="4"/>
  <c r="J38" i="4"/>
  <c r="AY100" i="1"/>
  <c r="J37" i="4"/>
  <c r="AX100" i="1"/>
  <c r="BI713" i="4"/>
  <c r="BH713" i="4"/>
  <c r="BG713" i="4"/>
  <c r="BF713" i="4"/>
  <c r="T713" i="4"/>
  <c r="R713" i="4"/>
  <c r="P713" i="4"/>
  <c r="BI709" i="4"/>
  <c r="BH709" i="4"/>
  <c r="BG709" i="4"/>
  <c r="BF709" i="4"/>
  <c r="T709" i="4"/>
  <c r="R709" i="4"/>
  <c r="P709" i="4"/>
  <c r="BI705" i="4"/>
  <c r="BH705" i="4"/>
  <c r="BG705" i="4"/>
  <c r="BF705" i="4"/>
  <c r="T705" i="4"/>
  <c r="R705" i="4"/>
  <c r="P705" i="4"/>
  <c r="BI702" i="4"/>
  <c r="BH702" i="4"/>
  <c r="BG702" i="4"/>
  <c r="BF702" i="4"/>
  <c r="T702" i="4"/>
  <c r="R702" i="4"/>
  <c r="P702" i="4"/>
  <c r="BI698" i="4"/>
  <c r="BH698" i="4"/>
  <c r="BG698" i="4"/>
  <c r="BF698" i="4"/>
  <c r="T698" i="4"/>
  <c r="T697" i="4"/>
  <c r="R698" i="4"/>
  <c r="R697" i="4"/>
  <c r="P698" i="4"/>
  <c r="P697" i="4"/>
  <c r="BI695" i="4"/>
  <c r="BH695" i="4"/>
  <c r="BG695" i="4"/>
  <c r="BF695" i="4"/>
  <c r="T695" i="4"/>
  <c r="R695" i="4"/>
  <c r="P695" i="4"/>
  <c r="BI692" i="4"/>
  <c r="BH692" i="4"/>
  <c r="BG692" i="4"/>
  <c r="BF692" i="4"/>
  <c r="T692" i="4"/>
  <c r="R692" i="4"/>
  <c r="P692" i="4"/>
  <c r="BI688" i="4"/>
  <c r="BH688" i="4"/>
  <c r="BG688" i="4"/>
  <c r="BF688" i="4"/>
  <c r="T688" i="4"/>
  <c r="R688" i="4"/>
  <c r="P688" i="4"/>
  <c r="BI685" i="4"/>
  <c r="BH685" i="4"/>
  <c r="BG685" i="4"/>
  <c r="BF685" i="4"/>
  <c r="T685" i="4"/>
  <c r="R685" i="4"/>
  <c r="P685" i="4"/>
  <c r="BI682" i="4"/>
  <c r="BH682" i="4"/>
  <c r="BG682" i="4"/>
  <c r="BF682" i="4"/>
  <c r="T682" i="4"/>
  <c r="R682" i="4"/>
  <c r="P682" i="4"/>
  <c r="BI679" i="4"/>
  <c r="BH679" i="4"/>
  <c r="BG679" i="4"/>
  <c r="BF679" i="4"/>
  <c r="T679" i="4"/>
  <c r="R679" i="4"/>
  <c r="P679" i="4"/>
  <c r="BI671" i="4"/>
  <c r="BH671" i="4"/>
  <c r="BG671" i="4"/>
  <c r="BF671" i="4"/>
  <c r="T671" i="4"/>
  <c r="R671" i="4"/>
  <c r="P671" i="4"/>
  <c r="BI666" i="4"/>
  <c r="BH666" i="4"/>
  <c r="BG666" i="4"/>
  <c r="BF666" i="4"/>
  <c r="T666" i="4"/>
  <c r="R666" i="4"/>
  <c r="P666" i="4"/>
  <c r="BI660" i="4"/>
  <c r="BH660" i="4"/>
  <c r="BG660" i="4"/>
  <c r="BF660" i="4"/>
  <c r="T660" i="4"/>
  <c r="R660" i="4"/>
  <c r="P660" i="4"/>
  <c r="BI656" i="4"/>
  <c r="BH656" i="4"/>
  <c r="BG656" i="4"/>
  <c r="BF656" i="4"/>
  <c r="T656" i="4"/>
  <c r="R656" i="4"/>
  <c r="P656" i="4"/>
  <c r="BI653" i="4"/>
  <c r="BH653" i="4"/>
  <c r="BG653" i="4"/>
  <c r="BF653" i="4"/>
  <c r="T653" i="4"/>
  <c r="R653" i="4"/>
  <c r="P653" i="4"/>
  <c r="BI650" i="4"/>
  <c r="BH650" i="4"/>
  <c r="BG650" i="4"/>
  <c r="BF650" i="4"/>
  <c r="T650" i="4"/>
  <c r="R650" i="4"/>
  <c r="P650" i="4"/>
  <c r="BI647" i="4"/>
  <c r="BH647" i="4"/>
  <c r="BG647" i="4"/>
  <c r="BF647" i="4"/>
  <c r="T647" i="4"/>
  <c r="R647" i="4"/>
  <c r="P647" i="4"/>
  <c r="BI642" i="4"/>
  <c r="BH642" i="4"/>
  <c r="BG642" i="4"/>
  <c r="BF642" i="4"/>
  <c r="T642" i="4"/>
  <c r="R642" i="4"/>
  <c r="P642" i="4"/>
  <c r="BI637" i="4"/>
  <c r="BH637" i="4"/>
  <c r="BG637" i="4"/>
  <c r="BF637" i="4"/>
  <c r="T637" i="4"/>
  <c r="R637" i="4"/>
  <c r="P637" i="4"/>
  <c r="BI632" i="4"/>
  <c r="BH632" i="4"/>
  <c r="BG632" i="4"/>
  <c r="BF632" i="4"/>
  <c r="T632" i="4"/>
  <c r="R632" i="4"/>
  <c r="P632" i="4"/>
  <c r="BI627" i="4"/>
  <c r="BH627" i="4"/>
  <c r="BG627" i="4"/>
  <c r="BF627" i="4"/>
  <c r="T627" i="4"/>
  <c r="R627" i="4"/>
  <c r="P627" i="4"/>
  <c r="BI622" i="4"/>
  <c r="BH622" i="4"/>
  <c r="BG622" i="4"/>
  <c r="BF622" i="4"/>
  <c r="T622" i="4"/>
  <c r="R622" i="4"/>
  <c r="P622" i="4"/>
  <c r="BI617" i="4"/>
  <c r="BH617" i="4"/>
  <c r="BG617" i="4"/>
  <c r="BF617" i="4"/>
  <c r="T617" i="4"/>
  <c r="R617" i="4"/>
  <c r="P617" i="4"/>
  <c r="BI612" i="4"/>
  <c r="BH612" i="4"/>
  <c r="BG612" i="4"/>
  <c r="BF612" i="4"/>
  <c r="T612" i="4"/>
  <c r="R612" i="4"/>
  <c r="P612" i="4"/>
  <c r="BI607" i="4"/>
  <c r="BH607" i="4"/>
  <c r="BG607" i="4"/>
  <c r="BF607" i="4"/>
  <c r="T607" i="4"/>
  <c r="R607" i="4"/>
  <c r="P607" i="4"/>
  <c r="BI602" i="4"/>
  <c r="BH602" i="4"/>
  <c r="BG602" i="4"/>
  <c r="BF602" i="4"/>
  <c r="T602" i="4"/>
  <c r="R602" i="4"/>
  <c r="P602" i="4"/>
  <c r="BI597" i="4"/>
  <c r="BH597" i="4"/>
  <c r="BG597" i="4"/>
  <c r="BF597" i="4"/>
  <c r="T597" i="4"/>
  <c r="R597" i="4"/>
  <c r="P597" i="4"/>
  <c r="BI592" i="4"/>
  <c r="BH592" i="4"/>
  <c r="BG592" i="4"/>
  <c r="BF592" i="4"/>
  <c r="T592" i="4"/>
  <c r="R592" i="4"/>
  <c r="P592" i="4"/>
  <c r="BI587" i="4"/>
  <c r="BH587" i="4"/>
  <c r="BG587" i="4"/>
  <c r="BF587" i="4"/>
  <c r="T587" i="4"/>
  <c r="R587" i="4"/>
  <c r="P587" i="4"/>
  <c r="BI584" i="4"/>
  <c r="BH584" i="4"/>
  <c r="BG584" i="4"/>
  <c r="BF584" i="4"/>
  <c r="T584" i="4"/>
  <c r="R584" i="4"/>
  <c r="P584" i="4"/>
  <c r="BI581" i="4"/>
  <c r="BH581" i="4"/>
  <c r="BG581" i="4"/>
  <c r="BF581" i="4"/>
  <c r="T581" i="4"/>
  <c r="R581" i="4"/>
  <c r="P581" i="4"/>
  <c r="BI578" i="4"/>
  <c r="BH578" i="4"/>
  <c r="BG578" i="4"/>
  <c r="BF578" i="4"/>
  <c r="T578" i="4"/>
  <c r="R578" i="4"/>
  <c r="P578" i="4"/>
  <c r="BI574" i="4"/>
  <c r="BH574" i="4"/>
  <c r="BG574" i="4"/>
  <c r="BF574" i="4"/>
  <c r="T574" i="4"/>
  <c r="R574" i="4"/>
  <c r="P574" i="4"/>
  <c r="BI570" i="4"/>
  <c r="BH570" i="4"/>
  <c r="BG570" i="4"/>
  <c r="BF570" i="4"/>
  <c r="T570" i="4"/>
  <c r="R570" i="4"/>
  <c r="P570" i="4"/>
  <c r="BI566" i="4"/>
  <c r="BH566" i="4"/>
  <c r="BG566" i="4"/>
  <c r="BF566" i="4"/>
  <c r="T566" i="4"/>
  <c r="R566" i="4"/>
  <c r="P566" i="4"/>
  <c r="BI560" i="4"/>
  <c r="BH560" i="4"/>
  <c r="BG560" i="4"/>
  <c r="BF560" i="4"/>
  <c r="T560" i="4"/>
  <c r="R560" i="4"/>
  <c r="P560" i="4"/>
  <c r="BI556" i="4"/>
  <c r="BH556" i="4"/>
  <c r="BG556" i="4"/>
  <c r="BF556" i="4"/>
  <c r="T556" i="4"/>
  <c r="R556" i="4"/>
  <c r="P556" i="4"/>
  <c r="BI553" i="4"/>
  <c r="BH553" i="4"/>
  <c r="BG553" i="4"/>
  <c r="BF553" i="4"/>
  <c r="T553" i="4"/>
  <c r="R553" i="4"/>
  <c r="P553" i="4"/>
  <c r="BI550" i="4"/>
  <c r="BH550" i="4"/>
  <c r="BG550" i="4"/>
  <c r="BF550" i="4"/>
  <c r="T550" i="4"/>
  <c r="R550" i="4"/>
  <c r="P550" i="4"/>
  <c r="BI544" i="4"/>
  <c r="BH544" i="4"/>
  <c r="BG544" i="4"/>
  <c r="BF544" i="4"/>
  <c r="T544" i="4"/>
  <c r="R544" i="4"/>
  <c r="P544" i="4"/>
  <c r="BI538" i="4"/>
  <c r="BH538" i="4"/>
  <c r="BG538" i="4"/>
  <c r="BF538" i="4"/>
  <c r="T538" i="4"/>
  <c r="R538" i="4"/>
  <c r="P538" i="4"/>
  <c r="BI535" i="4"/>
  <c r="BH535" i="4"/>
  <c r="BG535" i="4"/>
  <c r="BF535" i="4"/>
  <c r="T535" i="4"/>
  <c r="R535" i="4"/>
  <c r="P535" i="4"/>
  <c r="BI529" i="4"/>
  <c r="BH529" i="4"/>
  <c r="BG529" i="4"/>
  <c r="BF529" i="4"/>
  <c r="T529" i="4"/>
  <c r="R529" i="4"/>
  <c r="P529" i="4"/>
  <c r="BI526" i="4"/>
  <c r="BH526" i="4"/>
  <c r="BG526" i="4"/>
  <c r="BF526" i="4"/>
  <c r="T526" i="4"/>
  <c r="R526" i="4"/>
  <c r="P526" i="4"/>
  <c r="BI521" i="4"/>
  <c r="BH521" i="4"/>
  <c r="BG521" i="4"/>
  <c r="BF521" i="4"/>
  <c r="T521" i="4"/>
  <c r="R521" i="4"/>
  <c r="P521" i="4"/>
  <c r="BI518" i="4"/>
  <c r="BH518" i="4"/>
  <c r="BG518" i="4"/>
  <c r="BF518" i="4"/>
  <c r="T518" i="4"/>
  <c r="R518" i="4"/>
  <c r="P518" i="4"/>
  <c r="BI515" i="4"/>
  <c r="BH515" i="4"/>
  <c r="BG515" i="4"/>
  <c r="BF515" i="4"/>
  <c r="T515" i="4"/>
  <c r="R515" i="4"/>
  <c r="P515" i="4"/>
  <c r="BI512" i="4"/>
  <c r="BH512" i="4"/>
  <c r="BG512" i="4"/>
  <c r="BF512" i="4"/>
  <c r="T512" i="4"/>
  <c r="R512" i="4"/>
  <c r="P512" i="4"/>
  <c r="BI509" i="4"/>
  <c r="BH509" i="4"/>
  <c r="BG509" i="4"/>
  <c r="BF509" i="4"/>
  <c r="T509" i="4"/>
  <c r="R509" i="4"/>
  <c r="P509" i="4"/>
  <c r="BI506" i="4"/>
  <c r="BH506" i="4"/>
  <c r="BG506" i="4"/>
  <c r="BF506" i="4"/>
  <c r="T506" i="4"/>
  <c r="R506" i="4"/>
  <c r="P506" i="4"/>
  <c r="BI499" i="4"/>
  <c r="BH499" i="4"/>
  <c r="BG499" i="4"/>
  <c r="BF499" i="4"/>
  <c r="T499" i="4"/>
  <c r="R499" i="4"/>
  <c r="P499" i="4"/>
  <c r="BI492" i="4"/>
  <c r="BH492" i="4"/>
  <c r="BG492" i="4"/>
  <c r="BF492" i="4"/>
  <c r="T492" i="4"/>
  <c r="R492" i="4"/>
  <c r="P492" i="4"/>
  <c r="BI490" i="4"/>
  <c r="BH490" i="4"/>
  <c r="BG490" i="4"/>
  <c r="BF490" i="4"/>
  <c r="T490" i="4"/>
  <c r="R490" i="4"/>
  <c r="P490" i="4"/>
  <c r="BI487" i="4"/>
  <c r="BH487" i="4"/>
  <c r="BG487" i="4"/>
  <c r="BF487" i="4"/>
  <c r="T487" i="4"/>
  <c r="R487" i="4"/>
  <c r="P487" i="4"/>
  <c r="BI484" i="4"/>
  <c r="BH484" i="4"/>
  <c r="BG484" i="4"/>
  <c r="BF484" i="4"/>
  <c r="T484" i="4"/>
  <c r="R484" i="4"/>
  <c r="P484" i="4"/>
  <c r="BI477" i="4"/>
  <c r="BH477" i="4"/>
  <c r="BG477" i="4"/>
  <c r="BF477" i="4"/>
  <c r="T477" i="4"/>
  <c r="R477" i="4"/>
  <c r="P477" i="4"/>
  <c r="BI469" i="4"/>
  <c r="BH469" i="4"/>
  <c r="BG469" i="4"/>
  <c r="BF469" i="4"/>
  <c r="T469" i="4"/>
  <c r="R469" i="4"/>
  <c r="P469" i="4"/>
  <c r="BI466" i="4"/>
  <c r="BH466" i="4"/>
  <c r="BG466" i="4"/>
  <c r="BF466" i="4"/>
  <c r="T466" i="4"/>
  <c r="R466" i="4"/>
  <c r="P466" i="4"/>
  <c r="BI449" i="4"/>
  <c r="BH449" i="4"/>
  <c r="BG449" i="4"/>
  <c r="BF449" i="4"/>
  <c r="T449" i="4"/>
  <c r="R449" i="4"/>
  <c r="P449" i="4"/>
  <c r="BI445" i="4"/>
  <c r="BH445" i="4"/>
  <c r="BG445" i="4"/>
  <c r="BF445" i="4"/>
  <c r="T445" i="4"/>
  <c r="R445" i="4"/>
  <c r="P445" i="4"/>
  <c r="BI444" i="4"/>
  <c r="BH444" i="4"/>
  <c r="BG444" i="4"/>
  <c r="BF444" i="4"/>
  <c r="T444" i="4"/>
  <c r="R444" i="4"/>
  <c r="P444" i="4"/>
  <c r="BI442" i="4"/>
  <c r="BH442" i="4"/>
  <c r="BG442" i="4"/>
  <c r="BF442" i="4"/>
  <c r="T442" i="4"/>
  <c r="R442" i="4"/>
  <c r="P442" i="4"/>
  <c r="BI441" i="4"/>
  <c r="BH441" i="4"/>
  <c r="BG441" i="4"/>
  <c r="BF441" i="4"/>
  <c r="T441" i="4"/>
  <c r="R441" i="4"/>
  <c r="P441" i="4"/>
  <c r="BI440" i="4"/>
  <c r="BH440" i="4"/>
  <c r="BG440" i="4"/>
  <c r="BF440" i="4"/>
  <c r="T440" i="4"/>
  <c r="R440" i="4"/>
  <c r="P440" i="4"/>
  <c r="BI439" i="4"/>
  <c r="BH439" i="4"/>
  <c r="BG439" i="4"/>
  <c r="BF439" i="4"/>
  <c r="T439" i="4"/>
  <c r="R439" i="4"/>
  <c r="P439" i="4"/>
  <c r="BI438" i="4"/>
  <c r="BH438" i="4"/>
  <c r="BG438" i="4"/>
  <c r="BF438" i="4"/>
  <c r="T438" i="4"/>
  <c r="R438" i="4"/>
  <c r="P438" i="4"/>
  <c r="BI435" i="4"/>
  <c r="BH435" i="4"/>
  <c r="BG435" i="4"/>
  <c r="BF435" i="4"/>
  <c r="T435" i="4"/>
  <c r="R435" i="4"/>
  <c r="P435" i="4"/>
  <c r="BI433" i="4"/>
  <c r="BH433" i="4"/>
  <c r="BG433" i="4"/>
  <c r="BF433" i="4"/>
  <c r="T433" i="4"/>
  <c r="R433" i="4"/>
  <c r="P433" i="4"/>
  <c r="BI429" i="4"/>
  <c r="BH429" i="4"/>
  <c r="BG429" i="4"/>
  <c r="BF429" i="4"/>
  <c r="T429" i="4"/>
  <c r="R429" i="4"/>
  <c r="P429" i="4"/>
  <c r="BI427" i="4"/>
  <c r="BH427" i="4"/>
  <c r="BG427" i="4"/>
  <c r="BF427" i="4"/>
  <c r="T427" i="4"/>
  <c r="R427" i="4"/>
  <c r="P427" i="4"/>
  <c r="BI425" i="4"/>
  <c r="BH425" i="4"/>
  <c r="BG425" i="4"/>
  <c r="BF425" i="4"/>
  <c r="T425" i="4"/>
  <c r="R425" i="4"/>
  <c r="P425" i="4"/>
  <c r="BI422" i="4"/>
  <c r="BH422" i="4"/>
  <c r="BG422" i="4"/>
  <c r="BF422" i="4"/>
  <c r="T422" i="4"/>
  <c r="R422" i="4"/>
  <c r="P422" i="4"/>
  <c r="BI418" i="4"/>
  <c r="BH418" i="4"/>
  <c r="BG418" i="4"/>
  <c r="BF418" i="4"/>
  <c r="T418" i="4"/>
  <c r="R418" i="4"/>
  <c r="P418" i="4"/>
  <c r="BI415" i="4"/>
  <c r="BH415" i="4"/>
  <c r="BG415" i="4"/>
  <c r="BF415" i="4"/>
  <c r="T415" i="4"/>
  <c r="R415" i="4"/>
  <c r="P415" i="4"/>
  <c r="BI412" i="4"/>
  <c r="BH412" i="4"/>
  <c r="BG412" i="4"/>
  <c r="BF412" i="4"/>
  <c r="T412" i="4"/>
  <c r="R412" i="4"/>
  <c r="P412" i="4"/>
  <c r="BI409" i="4"/>
  <c r="BH409" i="4"/>
  <c r="BG409" i="4"/>
  <c r="BF409" i="4"/>
  <c r="T409" i="4"/>
  <c r="R409" i="4"/>
  <c r="P409" i="4"/>
  <c r="BI406" i="4"/>
  <c r="BH406" i="4"/>
  <c r="BG406" i="4"/>
  <c r="BF406" i="4"/>
  <c r="T406" i="4"/>
  <c r="R406" i="4"/>
  <c r="P406" i="4"/>
  <c r="BI399" i="4"/>
  <c r="BH399" i="4"/>
  <c r="BG399" i="4"/>
  <c r="BF399" i="4"/>
  <c r="T399" i="4"/>
  <c r="R399" i="4"/>
  <c r="P399" i="4"/>
  <c r="BI396" i="4"/>
  <c r="BH396" i="4"/>
  <c r="BG396" i="4"/>
  <c r="BF396" i="4"/>
  <c r="T396" i="4"/>
  <c r="R396" i="4"/>
  <c r="P396" i="4"/>
  <c r="BI393" i="4"/>
  <c r="BH393" i="4"/>
  <c r="BG393" i="4"/>
  <c r="BF393" i="4"/>
  <c r="T393" i="4"/>
  <c r="R393" i="4"/>
  <c r="P393" i="4"/>
  <c r="BI390" i="4"/>
  <c r="BH390" i="4"/>
  <c r="BG390" i="4"/>
  <c r="BF390" i="4"/>
  <c r="T390" i="4"/>
  <c r="R390" i="4"/>
  <c r="P390" i="4"/>
  <c r="BI387" i="4"/>
  <c r="BH387" i="4"/>
  <c r="BG387" i="4"/>
  <c r="BF387" i="4"/>
  <c r="T387" i="4"/>
  <c r="R387" i="4"/>
  <c r="P387" i="4"/>
  <c r="BI384" i="4"/>
  <c r="BH384" i="4"/>
  <c r="BG384" i="4"/>
  <c r="BF384" i="4"/>
  <c r="T384" i="4"/>
  <c r="R384" i="4"/>
  <c r="P384" i="4"/>
  <c r="BI381" i="4"/>
  <c r="BH381" i="4"/>
  <c r="BG381" i="4"/>
  <c r="BF381" i="4"/>
  <c r="T381" i="4"/>
  <c r="R381" i="4"/>
  <c r="P381" i="4"/>
  <c r="BI378" i="4"/>
  <c r="BH378" i="4"/>
  <c r="BG378" i="4"/>
  <c r="BF378" i="4"/>
  <c r="T378" i="4"/>
  <c r="R378" i="4"/>
  <c r="P378" i="4"/>
  <c r="BI375" i="4"/>
  <c r="BH375" i="4"/>
  <c r="BG375" i="4"/>
  <c r="BF375" i="4"/>
  <c r="T375" i="4"/>
  <c r="R375" i="4"/>
  <c r="P375" i="4"/>
  <c r="BI372" i="4"/>
  <c r="BH372" i="4"/>
  <c r="BG372" i="4"/>
  <c r="BF372" i="4"/>
  <c r="T372" i="4"/>
  <c r="R372" i="4"/>
  <c r="P372" i="4"/>
  <c r="BI369" i="4"/>
  <c r="BH369" i="4"/>
  <c r="BG369" i="4"/>
  <c r="BF369" i="4"/>
  <c r="T369" i="4"/>
  <c r="R369" i="4"/>
  <c r="P369" i="4"/>
  <c r="BI367" i="4"/>
  <c r="BH367" i="4"/>
  <c r="BG367" i="4"/>
  <c r="BF367" i="4"/>
  <c r="T367" i="4"/>
  <c r="R367" i="4"/>
  <c r="P367" i="4"/>
  <c r="BI363" i="4"/>
  <c r="BH363" i="4"/>
  <c r="BG363" i="4"/>
  <c r="BF363" i="4"/>
  <c r="T363" i="4"/>
  <c r="R363" i="4"/>
  <c r="P363" i="4"/>
  <c r="BI360" i="4"/>
  <c r="BH360" i="4"/>
  <c r="BG360" i="4"/>
  <c r="BF360" i="4"/>
  <c r="T360" i="4"/>
  <c r="R360" i="4"/>
  <c r="P360" i="4"/>
  <c r="BI354" i="4"/>
  <c r="BH354" i="4"/>
  <c r="BG354" i="4"/>
  <c r="BF354" i="4"/>
  <c r="T354" i="4"/>
  <c r="R354" i="4"/>
  <c r="P354" i="4"/>
  <c r="BI351" i="4"/>
  <c r="BH351" i="4"/>
  <c r="BG351" i="4"/>
  <c r="BF351" i="4"/>
  <c r="T351" i="4"/>
  <c r="R351" i="4"/>
  <c r="P351" i="4"/>
  <c r="BI348" i="4"/>
  <c r="BH348" i="4"/>
  <c r="BG348" i="4"/>
  <c r="BF348" i="4"/>
  <c r="T348" i="4"/>
  <c r="R348" i="4"/>
  <c r="P348" i="4"/>
  <c r="BI339" i="4"/>
  <c r="BH339" i="4"/>
  <c r="BG339" i="4"/>
  <c r="BF339" i="4"/>
  <c r="T339" i="4"/>
  <c r="R339" i="4"/>
  <c r="P339" i="4"/>
  <c r="BI335" i="4"/>
  <c r="BH335" i="4"/>
  <c r="BG335" i="4"/>
  <c r="BF335" i="4"/>
  <c r="T335" i="4"/>
  <c r="R335" i="4"/>
  <c r="P335" i="4"/>
  <c r="BI330" i="4"/>
  <c r="BH330" i="4"/>
  <c r="BG330" i="4"/>
  <c r="BF330" i="4"/>
  <c r="T330" i="4"/>
  <c r="R330" i="4"/>
  <c r="P330" i="4"/>
  <c r="BI324" i="4"/>
  <c r="BH324" i="4"/>
  <c r="BG324" i="4"/>
  <c r="BF324" i="4"/>
  <c r="T324" i="4"/>
  <c r="R324" i="4"/>
  <c r="P324" i="4"/>
  <c r="BI321" i="4"/>
  <c r="BH321" i="4"/>
  <c r="BG321" i="4"/>
  <c r="BF321" i="4"/>
  <c r="T321" i="4"/>
  <c r="R321" i="4"/>
  <c r="P321" i="4"/>
  <c r="BI318" i="4"/>
  <c r="BH318" i="4"/>
  <c r="BG318" i="4"/>
  <c r="BF318" i="4"/>
  <c r="T318" i="4"/>
  <c r="R318" i="4"/>
  <c r="P318" i="4"/>
  <c r="BI314" i="4"/>
  <c r="BH314" i="4"/>
  <c r="BG314" i="4"/>
  <c r="BF314" i="4"/>
  <c r="T314" i="4"/>
  <c r="R314" i="4"/>
  <c r="P314" i="4"/>
  <c r="BI311" i="4"/>
  <c r="BH311" i="4"/>
  <c r="BG311" i="4"/>
  <c r="BF311" i="4"/>
  <c r="T311" i="4"/>
  <c r="R311" i="4"/>
  <c r="P311" i="4"/>
  <c r="BI308" i="4"/>
  <c r="BH308" i="4"/>
  <c r="BG308" i="4"/>
  <c r="BF308" i="4"/>
  <c r="T308" i="4"/>
  <c r="R308" i="4"/>
  <c r="P308" i="4"/>
  <c r="BI305" i="4"/>
  <c r="BH305" i="4"/>
  <c r="BG305" i="4"/>
  <c r="BF305" i="4"/>
  <c r="T305" i="4"/>
  <c r="R305" i="4"/>
  <c r="P305" i="4"/>
  <c r="BI301" i="4"/>
  <c r="BH301" i="4"/>
  <c r="BG301" i="4"/>
  <c r="BF301" i="4"/>
  <c r="T301" i="4"/>
  <c r="R301" i="4"/>
  <c r="P301" i="4"/>
  <c r="BI298" i="4"/>
  <c r="BH298" i="4"/>
  <c r="BG298" i="4"/>
  <c r="BF298" i="4"/>
  <c r="T298" i="4"/>
  <c r="R298" i="4"/>
  <c r="P298" i="4"/>
  <c r="BI295" i="4"/>
  <c r="BH295" i="4"/>
  <c r="BG295" i="4"/>
  <c r="BF295" i="4"/>
  <c r="T295" i="4"/>
  <c r="R295" i="4"/>
  <c r="P295" i="4"/>
  <c r="BI292" i="4"/>
  <c r="BH292" i="4"/>
  <c r="BG292" i="4"/>
  <c r="BF292" i="4"/>
  <c r="T292" i="4"/>
  <c r="R292" i="4"/>
  <c r="P292" i="4"/>
  <c r="BI289" i="4"/>
  <c r="BH289" i="4"/>
  <c r="BG289" i="4"/>
  <c r="BF289" i="4"/>
  <c r="T289" i="4"/>
  <c r="R289" i="4"/>
  <c r="P289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7" i="4"/>
  <c r="BH277" i="4"/>
  <c r="BG277" i="4"/>
  <c r="BF277" i="4"/>
  <c r="T277" i="4"/>
  <c r="R277" i="4"/>
  <c r="P277" i="4"/>
  <c r="BI274" i="4"/>
  <c r="BH274" i="4"/>
  <c r="BG274" i="4"/>
  <c r="BF274" i="4"/>
  <c r="T274" i="4"/>
  <c r="R274" i="4"/>
  <c r="P274" i="4"/>
  <c r="BI267" i="4"/>
  <c r="BH267" i="4"/>
  <c r="BG267" i="4"/>
  <c r="BF267" i="4"/>
  <c r="T267" i="4"/>
  <c r="R267" i="4"/>
  <c r="P267" i="4"/>
  <c r="BI262" i="4"/>
  <c r="BH262" i="4"/>
  <c r="BG262" i="4"/>
  <c r="BF262" i="4"/>
  <c r="T262" i="4"/>
  <c r="R262" i="4"/>
  <c r="P262" i="4"/>
  <c r="BI259" i="4"/>
  <c r="BH259" i="4"/>
  <c r="BG259" i="4"/>
  <c r="BF259" i="4"/>
  <c r="T259" i="4"/>
  <c r="R259" i="4"/>
  <c r="P259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5" i="4"/>
  <c r="BH235" i="4"/>
  <c r="BG235" i="4"/>
  <c r="BF235" i="4"/>
  <c r="T235" i="4"/>
  <c r="R235" i="4"/>
  <c r="P235" i="4"/>
  <c r="BI231" i="4"/>
  <c r="BH231" i="4"/>
  <c r="BG231" i="4"/>
  <c r="BF231" i="4"/>
  <c r="T231" i="4"/>
  <c r="R231" i="4"/>
  <c r="P231" i="4"/>
  <c r="BI226" i="4"/>
  <c r="BH226" i="4"/>
  <c r="BG226" i="4"/>
  <c r="BF226" i="4"/>
  <c r="T226" i="4"/>
  <c r="R226" i="4"/>
  <c r="P226" i="4"/>
  <c r="BI222" i="4"/>
  <c r="BH222" i="4"/>
  <c r="BG222" i="4"/>
  <c r="BF222" i="4"/>
  <c r="T222" i="4"/>
  <c r="R222" i="4"/>
  <c r="P222" i="4"/>
  <c r="BI217" i="4"/>
  <c r="BH217" i="4"/>
  <c r="BG217" i="4"/>
  <c r="BF217" i="4"/>
  <c r="T217" i="4"/>
  <c r="R217" i="4"/>
  <c r="P217" i="4"/>
  <c r="BI213" i="4"/>
  <c r="BH213" i="4"/>
  <c r="BG213" i="4"/>
  <c r="BF213" i="4"/>
  <c r="T213" i="4"/>
  <c r="R213" i="4"/>
  <c r="P213" i="4"/>
  <c r="BI205" i="4"/>
  <c r="BH205" i="4"/>
  <c r="BG205" i="4"/>
  <c r="BF205" i="4"/>
  <c r="T205" i="4"/>
  <c r="R205" i="4"/>
  <c r="P205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87" i="4"/>
  <c r="BH187" i="4"/>
  <c r="BG187" i="4"/>
  <c r="BF187" i="4"/>
  <c r="T187" i="4"/>
  <c r="R187" i="4"/>
  <c r="P187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3" i="4"/>
  <c r="BH173" i="4"/>
  <c r="BG173" i="4"/>
  <c r="BF173" i="4"/>
  <c r="T173" i="4"/>
  <c r="R173" i="4"/>
  <c r="P173" i="4"/>
  <c r="BI167" i="4"/>
  <c r="BH167" i="4"/>
  <c r="BG167" i="4"/>
  <c r="BF167" i="4"/>
  <c r="T167" i="4"/>
  <c r="R167" i="4"/>
  <c r="P167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J128" i="4"/>
  <c r="F128" i="4"/>
  <c r="F126" i="4"/>
  <c r="E124" i="4"/>
  <c r="J93" i="4"/>
  <c r="F93" i="4"/>
  <c r="F91" i="4"/>
  <c r="E89" i="4"/>
  <c r="J26" i="4"/>
  <c r="E26" i="4"/>
  <c r="J94" i="4"/>
  <c r="J25" i="4"/>
  <c r="J20" i="4"/>
  <c r="E20" i="4"/>
  <c r="F129" i="4"/>
  <c r="J19" i="4"/>
  <c r="J14" i="4"/>
  <c r="J91" i="4"/>
  <c r="E7" i="4"/>
  <c r="E85" i="4"/>
  <c r="J39" i="3"/>
  <c r="J38" i="3"/>
  <c r="AY98" i="1"/>
  <c r="J37" i="3"/>
  <c r="AX98" i="1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J120" i="3"/>
  <c r="F120" i="3"/>
  <c r="F118" i="3"/>
  <c r="E116" i="3"/>
  <c r="J93" i="3"/>
  <c r="F93" i="3"/>
  <c r="F91" i="3"/>
  <c r="E89" i="3"/>
  <c r="J26" i="3"/>
  <c r="E26" i="3"/>
  <c r="J121" i="3"/>
  <c r="J25" i="3"/>
  <c r="J20" i="3"/>
  <c r="E20" i="3"/>
  <c r="F121" i="3"/>
  <c r="J19" i="3"/>
  <c r="J14" i="3"/>
  <c r="J91" i="3"/>
  <c r="E7" i="3"/>
  <c r="E112" i="3"/>
  <c r="J39" i="2"/>
  <c r="J38" i="2"/>
  <c r="AY96" i="1"/>
  <c r="J37" i="2"/>
  <c r="AX96" i="1"/>
  <c r="BI150" i="2"/>
  <c r="BH150" i="2"/>
  <c r="BG150" i="2"/>
  <c r="BF150" i="2"/>
  <c r="T150" i="2"/>
  <c r="T149" i="2"/>
  <c r="R150" i="2"/>
  <c r="R149" i="2"/>
  <c r="P150" i="2"/>
  <c r="P149" i="2"/>
  <c r="BI147" i="2"/>
  <c r="BH147" i="2"/>
  <c r="BG147" i="2"/>
  <c r="BF147" i="2"/>
  <c r="T147" i="2"/>
  <c r="T146" i="2"/>
  <c r="R147" i="2"/>
  <c r="R146" i="2"/>
  <c r="P147" i="2"/>
  <c r="P146" i="2"/>
  <c r="BI143" i="2"/>
  <c r="BH143" i="2"/>
  <c r="BG143" i="2"/>
  <c r="BF143" i="2"/>
  <c r="T143" i="2"/>
  <c r="T142" i="2"/>
  <c r="R143" i="2"/>
  <c r="R142" i="2"/>
  <c r="P143" i="2"/>
  <c r="P142" i="2"/>
  <c r="BI139" i="2"/>
  <c r="BH139" i="2"/>
  <c r="BG139" i="2"/>
  <c r="BF139" i="2"/>
  <c r="T139" i="2"/>
  <c r="T138" i="2"/>
  <c r="R139" i="2"/>
  <c r="R138" i="2"/>
  <c r="P139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J122" i="2"/>
  <c r="F122" i="2"/>
  <c r="F120" i="2"/>
  <c r="E118" i="2"/>
  <c r="J93" i="2"/>
  <c r="F93" i="2"/>
  <c r="F91" i="2"/>
  <c r="E89" i="2"/>
  <c r="J26" i="2"/>
  <c r="E26" i="2"/>
  <c r="J123" i="2"/>
  <c r="J25" i="2"/>
  <c r="J20" i="2"/>
  <c r="E20" i="2"/>
  <c r="F123" i="2"/>
  <c r="J19" i="2"/>
  <c r="J14" i="2"/>
  <c r="J120" i="2"/>
  <c r="E7" i="2"/>
  <c r="E114" i="2"/>
  <c r="L90" i="1"/>
  <c r="AM90" i="1"/>
  <c r="AM89" i="1"/>
  <c r="L89" i="1"/>
  <c r="AM87" i="1"/>
  <c r="L87" i="1"/>
  <c r="L85" i="1"/>
  <c r="L84" i="1"/>
  <c r="AS113" i="1"/>
  <c r="F37" i="2"/>
  <c r="J167" i="3"/>
  <c r="BK231" i="3"/>
  <c r="BK207" i="3"/>
  <c r="BK137" i="3"/>
  <c r="BK150" i="3"/>
  <c r="BK186" i="3"/>
  <c r="BK176" i="3"/>
  <c r="J150" i="3"/>
  <c r="J176" i="3"/>
  <c r="J592" i="4"/>
  <c r="J433" i="4"/>
  <c r="J369" i="4"/>
  <c r="J267" i="4"/>
  <c r="J135" i="4"/>
  <c r="BK584" i="4"/>
  <c r="BK445" i="4"/>
  <c r="J239" i="4"/>
  <c r="BK685" i="4"/>
  <c r="BK444" i="4"/>
  <c r="J390" i="4"/>
  <c r="BK642" i="4"/>
  <c r="BK506" i="4"/>
  <c r="J339" i="4"/>
  <c r="BK205" i="4"/>
  <c r="BK138" i="4"/>
  <c r="J526" i="4"/>
  <c r="BK348" i="4"/>
  <c r="J280" i="4"/>
  <c r="BK222" i="4"/>
  <c r="J650" i="4"/>
  <c r="J612" i="4"/>
  <c r="J429" i="4"/>
  <c r="J375" i="4"/>
  <c r="BK289" i="4"/>
  <c r="BK587" i="4"/>
  <c r="J560" i="4"/>
  <c r="BK433" i="4"/>
  <c r="BK277" i="4"/>
  <c r="J698" i="4"/>
  <c r="J653" i="4"/>
  <c r="BK499" i="4"/>
  <c r="J298" i="4"/>
  <c r="BK192" i="4"/>
  <c r="BK695" i="4"/>
  <c r="BK469" i="4"/>
  <c r="J277" i="4"/>
  <c r="J422" i="4"/>
  <c r="BK198" i="4"/>
  <c r="BK141" i="4"/>
  <c r="J509" i="5"/>
  <c r="J208" i="5"/>
  <c r="BK516" i="5"/>
  <c r="J394" i="5"/>
  <c r="J296" i="5"/>
  <c r="J158" i="5"/>
  <c r="J670" i="5"/>
  <c r="BK642" i="5"/>
  <c r="J553" i="5"/>
  <c r="BK412" i="5"/>
  <c r="J278" i="5"/>
  <c r="J155" i="5"/>
  <c r="BK805" i="5"/>
  <c r="J743" i="5"/>
  <c r="J642" i="5"/>
  <c r="J534" i="5"/>
  <c r="J321" i="5"/>
  <c r="J235" i="5"/>
  <c r="J805" i="5"/>
  <c r="BK708" i="5"/>
  <c r="J492" i="5"/>
  <c r="J363" i="5"/>
  <c r="J270" i="5"/>
  <c r="J135" i="5"/>
  <c r="BK755" i="5"/>
  <c r="J503" i="5"/>
  <c r="BK311" i="5"/>
  <c r="BK212" i="5"/>
  <c r="J800" i="5"/>
  <c r="J700" i="5"/>
  <c r="J645" i="5"/>
  <c r="BK188" i="5"/>
  <c r="J526" i="5"/>
  <c r="J376" i="5"/>
  <c r="BK286" i="5"/>
  <c r="J164" i="5"/>
  <c r="J239" i="6"/>
  <c r="BK253" i="6"/>
  <c r="J268" i="6"/>
  <c r="J145" i="6"/>
  <c r="BK203" i="6"/>
  <c r="J157" i="6"/>
  <c r="J166" i="6"/>
  <c r="BK259" i="6"/>
  <c r="BK265" i="6"/>
  <c r="J163" i="6"/>
  <c r="BK138" i="9"/>
  <c r="BK266" i="9"/>
  <c r="BK327" i="9"/>
  <c r="BK334" i="9"/>
  <c r="J301" i="9"/>
  <c r="BK220" i="9"/>
  <c r="J277" i="9"/>
  <c r="BK226" i="9"/>
  <c r="J366" i="9"/>
  <c r="J188" i="9"/>
  <c r="BK358" i="9"/>
  <c r="J266" i="9"/>
  <c r="BK131" i="9"/>
  <c r="BK259" i="10"/>
  <c r="BK511" i="10"/>
  <c r="J392" i="10"/>
  <c r="BK302" i="10"/>
  <c r="BK189" i="10"/>
  <c r="BK444" i="10"/>
  <c r="J339" i="10"/>
  <c r="BK233" i="10"/>
  <c r="J511" i="10"/>
  <c r="J450" i="10"/>
  <c r="J449" i="10"/>
  <c r="BK432" i="10"/>
  <c r="J330" i="10"/>
  <c r="BK300" i="10"/>
  <c r="J240" i="10"/>
  <c r="BK468" i="10"/>
  <c r="J382" i="10"/>
  <c r="J269" i="10"/>
  <c r="J171" i="10"/>
  <c r="J417" i="10"/>
  <c r="BK341" i="10"/>
  <c r="J580" i="10"/>
  <c r="J422" i="10"/>
  <c r="BK318" i="10"/>
  <c r="J534" i="10"/>
  <c r="J383" i="10"/>
  <c r="J273" i="10"/>
  <c r="BK572" i="10"/>
  <c r="J436" i="10"/>
  <c r="BK344" i="10"/>
  <c r="BK364" i="10"/>
  <c r="BK138" i="10"/>
  <c r="BK183" i="11"/>
  <c r="J192" i="11"/>
  <c r="J167" i="11"/>
  <c r="J168" i="11"/>
  <c r="J160" i="11"/>
  <c r="J175" i="11"/>
  <c r="J184" i="11"/>
  <c r="BK168" i="11"/>
  <c r="J166" i="11"/>
  <c r="J203" i="11"/>
  <c r="BK136" i="11"/>
  <c r="BK159" i="11"/>
  <c r="BK199" i="12"/>
  <c r="J216" i="12"/>
  <c r="J176" i="12"/>
  <c r="J209" i="12"/>
  <c r="BK198" i="12"/>
  <c r="BK148" i="12"/>
  <c r="BK161" i="12"/>
  <c r="J211" i="12"/>
  <c r="J182" i="12"/>
  <c r="BK178" i="12"/>
  <c r="BK214" i="12"/>
  <c r="BK156" i="12"/>
  <c r="J168" i="12"/>
  <c r="J172" i="13"/>
  <c r="BK156" i="13"/>
  <c r="J151" i="13"/>
  <c r="J160" i="13"/>
  <c r="J153" i="13"/>
  <c r="BK142" i="13"/>
  <c r="J156" i="13"/>
  <c r="J134" i="13"/>
  <c r="J210" i="14"/>
  <c r="BK185" i="14"/>
  <c r="J126" i="14"/>
  <c r="BK183" i="15"/>
  <c r="BK158" i="16"/>
  <c r="BK150" i="16"/>
  <c r="BK134" i="17"/>
  <c r="J158" i="17"/>
  <c r="J139" i="17"/>
  <c r="BK130" i="17"/>
  <c r="J132" i="19"/>
  <c r="AS107" i="1"/>
  <c r="BK132" i="2"/>
  <c r="AS97" i="1"/>
  <c r="J147" i="2"/>
  <c r="BK139" i="2"/>
  <c r="BK135" i="2"/>
  <c r="J212" i="3"/>
  <c r="J189" i="3"/>
  <c r="BK217" i="3"/>
  <c r="J193" i="3"/>
  <c r="BK158" i="3"/>
  <c r="BK161" i="3"/>
  <c r="BK515" i="4"/>
  <c r="BK429" i="4"/>
  <c r="BK324" i="4"/>
  <c r="BK153" i="4"/>
  <c r="J506" i="4"/>
  <c r="BK409" i="4"/>
  <c r="BK135" i="4"/>
  <c r="BK656" i="4"/>
  <c r="BK438" i="4"/>
  <c r="BK235" i="4"/>
  <c r="J682" i="4"/>
  <c r="BK544" i="4"/>
  <c r="J440" i="4"/>
  <c r="J324" i="4"/>
  <c r="J231" i="4"/>
  <c r="J679" i="4"/>
  <c r="J607" i="4"/>
  <c r="BK427" i="4"/>
  <c r="BK369" i="4"/>
  <c r="J248" i="4"/>
  <c r="BK597" i="4"/>
  <c r="J556" i="4"/>
  <c r="BK439" i="4"/>
  <c r="J226" i="4"/>
  <c r="J671" i="4"/>
  <c r="BK425" i="4"/>
  <c r="J198" i="4"/>
  <c r="J702" i="4"/>
  <c r="J637" i="4"/>
  <c r="J367" i="4"/>
  <c r="J314" i="4"/>
  <c r="J201" i="4"/>
  <c r="J658" i="5"/>
  <c r="J412" i="5"/>
  <c r="J188" i="5"/>
  <c r="J546" i="5"/>
  <c r="BK492" i="5"/>
  <c r="J371" i="5"/>
  <c r="J175" i="5"/>
  <c r="BK418" i="5"/>
  <c r="BK289" i="5"/>
  <c r="J205" i="5"/>
  <c r="BK840" i="5"/>
  <c r="BK787" i="5"/>
  <c r="J731" i="5"/>
  <c r="BK432" i="5"/>
  <c r="J212" i="5"/>
  <c r="BK781" i="5"/>
  <c r="BK537" i="5"/>
  <c r="J360" i="5"/>
  <c r="BK192" i="5"/>
  <c r="J784" i="5"/>
  <c r="J598" i="5"/>
  <c r="BK341" i="5"/>
  <c r="BK205" i="5"/>
  <c r="J813" i="5"/>
  <c r="J557" i="5"/>
  <c r="BK270" i="5"/>
  <c r="BK546" i="5"/>
  <c r="BK415" i="5"/>
  <c r="J249" i="5"/>
  <c r="BK155" i="5"/>
  <c r="BK179" i="6"/>
  <c r="BK182" i="6"/>
  <c r="J127" i="6"/>
  <c r="BK250" i="6"/>
  <c r="BK153" i="6"/>
  <c r="BK175" i="6"/>
  <c r="J250" i="6"/>
  <c r="J191" i="6"/>
  <c r="J176" i="6"/>
  <c r="BK173" i="6"/>
  <c r="J145" i="7"/>
  <c r="J185" i="7"/>
  <c r="J165" i="7"/>
  <c r="J180" i="7"/>
  <c r="BK340" i="8"/>
  <c r="BK276" i="8"/>
  <c r="BK298" i="8"/>
  <c r="BK230" i="8"/>
  <c r="J357" i="8"/>
  <c r="BK303" i="8"/>
  <c r="J151" i="8"/>
  <c r="BK337" i="8"/>
  <c r="J235" i="8"/>
  <c r="BK157" i="8"/>
  <c r="J346" i="8"/>
  <c r="BK312" i="8"/>
  <c r="J187" i="8"/>
  <c r="J285" i="8"/>
  <c r="J219" i="8"/>
  <c r="BK333" i="8"/>
  <c r="BK219" i="8"/>
  <c r="J328" i="8"/>
  <c r="BK227" i="8"/>
  <c r="BK147" i="8"/>
  <c r="BK393" i="8"/>
  <c r="BK352" i="8"/>
  <c r="J296" i="8"/>
  <c r="J404" i="8"/>
  <c r="J332" i="8"/>
  <c r="BK185" i="8"/>
  <c r="J322" i="9"/>
  <c r="J278" i="9"/>
  <c r="J144" i="9"/>
  <c r="BK301" i="9"/>
  <c r="BK243" i="9"/>
  <c r="J168" i="9"/>
  <c r="BK320" i="9"/>
  <c r="J271" i="9"/>
  <c r="BK227" i="9"/>
  <c r="BK267" i="9"/>
  <c r="BK204" i="9"/>
  <c r="BK166" i="9"/>
  <c r="J320" i="9"/>
  <c r="BK283" i="9"/>
  <c r="BK248" i="9"/>
  <c r="J329" i="9"/>
  <c r="BK276" i="9"/>
  <c r="J209" i="9"/>
  <c r="BK336" i="9"/>
  <c r="BK269" i="9"/>
  <c r="J158" i="9"/>
  <c r="BK299" i="9"/>
  <c r="BK271" i="9"/>
  <c r="BK379" i="9"/>
  <c r="BK366" i="9"/>
  <c r="BK274" i="9"/>
  <c r="J220" i="9"/>
  <c r="J211" i="9"/>
  <c r="BK148" i="9"/>
  <c r="J506" i="10"/>
  <c r="BK358" i="10"/>
  <c r="J280" i="10"/>
  <c r="J197" i="10"/>
  <c r="J525" i="10"/>
  <c r="J412" i="10"/>
  <c r="J322" i="10"/>
  <c r="BK286" i="10"/>
  <c r="J268" i="10"/>
  <c r="J187" i="10"/>
  <c r="BK542" i="10"/>
  <c r="J416" i="10"/>
  <c r="BK391" i="10"/>
  <c r="J326" i="10"/>
  <c r="J247" i="10"/>
  <c r="BK561" i="10"/>
  <c r="J488" i="10"/>
  <c r="J208" i="10"/>
  <c r="BK485" i="10"/>
  <c r="BK410" i="10"/>
  <c r="J369" i="10"/>
  <c r="J284" i="10"/>
  <c r="J242" i="10"/>
  <c r="BK567" i="10"/>
  <c r="BK433" i="10"/>
  <c r="BK385" i="10"/>
  <c r="BK309" i="10"/>
  <c r="J231" i="10"/>
  <c r="J569" i="10"/>
  <c r="BK478" i="10"/>
  <c r="BK397" i="10"/>
  <c r="J264" i="10"/>
  <c r="BK578" i="10"/>
  <c r="BK486" i="10"/>
  <c r="J389" i="10"/>
  <c r="J360" i="10"/>
  <c r="BK296" i="10"/>
  <c r="BK197" i="10"/>
  <c r="J149" i="10"/>
  <c r="J443" i="10"/>
  <c r="J478" i="10"/>
  <c r="BK416" i="10"/>
  <c r="J374" i="10"/>
  <c r="BK414" i="10"/>
  <c r="BK363" i="10"/>
  <c r="BK181" i="10"/>
  <c r="BK211" i="11"/>
  <c r="J215" i="11"/>
  <c r="J174" i="11"/>
  <c r="J218" i="11"/>
  <c r="BK180" i="11"/>
  <c r="BK148" i="11"/>
  <c r="BK172" i="11"/>
  <c r="J148" i="11"/>
  <c r="J188" i="11"/>
  <c r="J198" i="11"/>
  <c r="J158" i="11"/>
  <c r="J201" i="11"/>
  <c r="BK157" i="11"/>
  <c r="J170" i="11"/>
  <c r="BK219" i="11"/>
  <c r="BK162" i="11"/>
  <c r="BK166" i="11"/>
  <c r="BK195" i="11"/>
  <c r="J134" i="11"/>
  <c r="J194" i="11"/>
  <c r="BK226" i="12"/>
  <c r="J190" i="12"/>
  <c r="J164" i="12"/>
  <c r="J199" i="12"/>
  <c r="BK158" i="12"/>
  <c r="J215" i="12"/>
  <c r="J191" i="12"/>
  <c r="BK162" i="12"/>
  <c r="BK191" i="12"/>
  <c r="J154" i="12"/>
  <c r="J218" i="12"/>
  <c r="J193" i="12"/>
  <c r="J160" i="12"/>
  <c r="BK213" i="12"/>
  <c r="J227" i="12"/>
  <c r="BK185" i="12"/>
  <c r="BK205" i="12"/>
  <c r="J153" i="12"/>
  <c r="BK215" i="12"/>
  <c r="J187" i="12"/>
  <c r="BK224" i="12"/>
  <c r="BK150" i="12"/>
  <c r="J155" i="13"/>
  <c r="J171" i="13"/>
  <c r="J133" i="13"/>
  <c r="J150" i="13"/>
  <c r="J176" i="13"/>
  <c r="BK155" i="13"/>
  <c r="BK167" i="13"/>
  <c r="BK153" i="13"/>
  <c r="BK178" i="13"/>
  <c r="J165" i="13"/>
  <c r="BK173" i="13"/>
  <c r="J135" i="13"/>
  <c r="BK221" i="14"/>
  <c r="BK132" i="14"/>
  <c r="BK198" i="14"/>
  <c r="BK165" i="14"/>
  <c r="BK148" i="14"/>
  <c r="J169" i="15"/>
  <c r="J142" i="15"/>
  <c r="BK187" i="15"/>
  <c r="J153" i="15"/>
  <c r="J177" i="15"/>
  <c r="BK174" i="15"/>
  <c r="BK137" i="15"/>
  <c r="J182" i="15"/>
  <c r="BK166" i="15"/>
  <c r="BK191" i="15"/>
  <c r="J171" i="15"/>
  <c r="J151" i="15"/>
  <c r="BK169" i="15"/>
  <c r="BK147" i="15"/>
  <c r="J128" i="15"/>
  <c r="BK161" i="16"/>
  <c r="J133" i="16"/>
  <c r="BK174" i="16"/>
  <c r="J162" i="16"/>
  <c r="J178" i="16"/>
  <c r="J154" i="16"/>
  <c r="BK158" i="17"/>
  <c r="J147" i="17"/>
  <c r="J135" i="17"/>
  <c r="J143" i="17"/>
  <c r="J134" i="18"/>
  <c r="J143" i="19"/>
  <c r="BK145" i="19"/>
  <c r="BK132" i="19"/>
  <c r="BK128" i="19"/>
  <c r="AS101" i="1"/>
  <c r="F39" i="2"/>
  <c r="J231" i="3"/>
  <c r="J152" i="3"/>
  <c r="BK182" i="3"/>
  <c r="BK578" i="4"/>
  <c r="J406" i="4"/>
  <c r="J660" i="4"/>
  <c r="BK321" i="4"/>
  <c r="J544" i="4"/>
  <c r="BK415" i="4"/>
  <c r="J490" i="4"/>
  <c r="J283" i="4"/>
  <c r="J584" i="4"/>
  <c r="BK396" i="4"/>
  <c r="BK178" i="4"/>
  <c r="BK509" i="4"/>
  <c r="J351" i="4"/>
  <c r="J477" i="4"/>
  <c r="BK705" i="4"/>
  <c r="J529" i="4"/>
  <c r="BK181" i="4"/>
  <c r="J538" i="4"/>
  <c r="J518" i="4"/>
  <c r="BK488" i="5"/>
  <c r="BK158" i="5"/>
  <c r="J421" i="5"/>
  <c r="J196" i="5"/>
  <c r="BK664" i="5"/>
  <c r="BK494" i="5"/>
  <c r="J223" i="5"/>
  <c r="J542" i="5"/>
  <c r="J765" i="5"/>
  <c r="J559" i="5"/>
  <c r="BK349" i="5"/>
  <c r="BK132" i="5"/>
  <c r="BK674" i="5"/>
  <c r="J404" i="5"/>
  <c r="J819" i="5"/>
  <c r="BK521" i="5"/>
  <c r="J254" i="5"/>
  <c r="BK790" i="5"/>
  <c r="BK661" i="5"/>
  <c r="BK382" i="5"/>
  <c r="BK271" i="6"/>
  <c r="J228" i="6"/>
  <c r="BK185" i="6"/>
  <c r="BK127" i="6"/>
  <c r="BK155" i="6"/>
  <c r="BK174" i="6"/>
  <c r="BK165" i="7"/>
  <c r="J125" i="7"/>
  <c r="BK140" i="7"/>
  <c r="BK125" i="7"/>
  <c r="BK368" i="8"/>
  <c r="J290" i="8"/>
  <c r="BK397" i="8"/>
  <c r="BK336" i="8"/>
  <c r="J278" i="8"/>
  <c r="J169" i="8"/>
  <c r="BK406" i="8"/>
  <c r="BK354" i="8"/>
  <c r="J276" i="8"/>
  <c r="J343" i="8"/>
  <c r="BK264" i="8"/>
  <c r="J214" i="8"/>
  <c r="J360" i="8"/>
  <c r="J315" i="8"/>
  <c r="BK194" i="8"/>
  <c r="BK324" i="8"/>
  <c r="BK290" i="8"/>
  <c r="J143" i="8"/>
  <c r="BK252" i="8"/>
  <c r="BK404" i="8"/>
  <c r="J167" i="8"/>
  <c r="J135" i="8"/>
  <c r="J336" i="8"/>
  <c r="J191" i="8"/>
  <c r="J340" i="8"/>
  <c r="BK278" i="8"/>
  <c r="BK187" i="8"/>
  <c r="BK293" i="9"/>
  <c r="BK264" i="9"/>
  <c r="J336" i="9"/>
  <c r="BK284" i="9"/>
  <c r="BK228" i="9"/>
  <c r="J148" i="9"/>
  <c r="BK294" i="9"/>
  <c r="BK202" i="9"/>
  <c r="BK329" i="9"/>
  <c r="J156" i="9"/>
  <c r="BK314" i="9"/>
  <c r="BK302" i="9"/>
  <c r="J267" i="9"/>
  <c r="J228" i="9"/>
  <c r="BK324" i="9"/>
  <c r="J287" i="9"/>
  <c r="BK241" i="9"/>
  <c r="BK158" i="9"/>
  <c r="J294" i="9"/>
  <c r="J213" i="9"/>
  <c r="J136" i="9"/>
  <c r="J314" i="9"/>
  <c r="BK273" i="9"/>
  <c r="BK144" i="9"/>
  <c r="BK370" i="9"/>
  <c r="J356" i="9"/>
  <c r="J226" i="9"/>
  <c r="J259" i="9"/>
  <c r="J164" i="9"/>
  <c r="BK136" i="9"/>
  <c r="J381" i="10"/>
  <c r="J356" i="10"/>
  <c r="BK247" i="10"/>
  <c r="BK449" i="10"/>
  <c r="J394" i="10"/>
  <c r="J361" i="10"/>
  <c r="J304" i="10"/>
  <c r="BK269" i="10"/>
  <c r="BK212" i="10"/>
  <c r="J561" i="10"/>
  <c r="J424" i="10"/>
  <c r="J365" i="10"/>
  <c r="BK274" i="10"/>
  <c r="BK236" i="10"/>
  <c r="J173" i="10"/>
  <c r="J501" i="10"/>
  <c r="BK462" i="10"/>
  <c r="J201" i="10"/>
  <c r="BK476" i="10"/>
  <c r="J441" i="10"/>
  <c r="J386" i="10"/>
  <c r="BK346" i="10"/>
  <c r="J236" i="10"/>
  <c r="BK492" i="10"/>
  <c r="BK464" i="10"/>
  <c r="J402" i="10"/>
  <c r="J352" i="10"/>
  <c r="BK208" i="10"/>
  <c r="J567" i="10"/>
  <c r="J433" i="10"/>
  <c r="J378" i="10"/>
  <c r="J226" i="10"/>
  <c r="BK577" i="10"/>
  <c r="J529" i="10"/>
  <c r="J398" i="10"/>
  <c r="BK361" i="10"/>
  <c r="J295" i="10"/>
  <c r="J199" i="10"/>
  <c r="BK144" i="10"/>
  <c r="BK517" i="10"/>
  <c r="BK546" i="10"/>
  <c r="BK435" i="10"/>
  <c r="BK389" i="10"/>
  <c r="BK365" i="10"/>
  <c r="BK412" i="10"/>
  <c r="BK369" i="10"/>
  <c r="BK356" i="10"/>
  <c r="BK223" i="11"/>
  <c r="BK184" i="11"/>
  <c r="J141" i="11"/>
  <c r="BK193" i="11"/>
  <c r="BK165" i="11"/>
  <c r="J189" i="11"/>
  <c r="J149" i="11"/>
  <c r="BK225" i="11"/>
  <c r="BK156" i="11"/>
  <c r="BK200" i="11"/>
  <c r="J146" i="11"/>
  <c r="BK189" i="11"/>
  <c r="J164" i="11"/>
  <c r="J209" i="11"/>
  <c r="BK176" i="11"/>
  <c r="BK169" i="11"/>
  <c r="J220" i="11"/>
  <c r="J200" i="11"/>
  <c r="J172" i="11"/>
  <c r="BK185" i="11"/>
  <c r="BK204" i="11"/>
  <c r="BK175" i="11"/>
  <c r="BK149" i="11"/>
  <c r="J212" i="11"/>
  <c r="BK196" i="11"/>
  <c r="J151" i="11"/>
  <c r="J206" i="12"/>
  <c r="BK196" i="12"/>
  <c r="J170" i="12"/>
  <c r="J141" i="12"/>
  <c r="J204" i="12"/>
  <c r="BK155" i="12"/>
  <c r="J220" i="12"/>
  <c r="BK192" i="12"/>
  <c r="J163" i="12"/>
  <c r="J203" i="12"/>
  <c r="BK188" i="12"/>
  <c r="J224" i="12"/>
  <c r="J185" i="12"/>
  <c r="J155" i="12"/>
  <c r="J205" i="12"/>
  <c r="BK204" i="12"/>
  <c r="J189" i="12"/>
  <c r="BK136" i="12"/>
  <c r="J181" i="12"/>
  <c r="J150" i="12"/>
  <c r="J196" i="12"/>
  <c r="J161" i="12"/>
  <c r="BK182" i="12"/>
  <c r="J167" i="12"/>
  <c r="J187" i="13"/>
  <c r="BK180" i="13"/>
  <c r="BK159" i="13"/>
  <c r="BK187" i="13"/>
  <c r="BK149" i="13"/>
  <c r="BK175" i="13"/>
  <c r="J186" i="13"/>
  <c r="BK163" i="13"/>
  <c r="BK172" i="13"/>
  <c r="BK145" i="13"/>
  <c r="BK169" i="13"/>
  <c r="J183" i="13"/>
  <c r="BK133" i="13"/>
  <c r="BK151" i="13"/>
  <c r="J221" i="14"/>
  <c r="J213" i="14"/>
  <c r="BK204" i="14"/>
  <c r="J154" i="14"/>
  <c r="J132" i="14"/>
  <c r="BK173" i="14"/>
  <c r="BK186" i="15"/>
  <c r="BK196" i="15"/>
  <c r="BK184" i="15"/>
  <c r="BK132" i="15"/>
  <c r="J147" i="15"/>
  <c r="J173" i="15"/>
  <c r="J184" i="15"/>
  <c r="J178" i="15"/>
  <c r="J141" i="15"/>
  <c r="J189" i="15"/>
  <c r="BK161" i="15"/>
  <c r="BK143" i="15"/>
  <c r="BK170" i="15"/>
  <c r="J144" i="15"/>
  <c r="J135" i="15"/>
  <c r="BK154" i="16"/>
  <c r="J127" i="16"/>
  <c r="J135" i="16"/>
  <c r="J168" i="16"/>
  <c r="BK136" i="16"/>
  <c r="J173" i="16"/>
  <c r="BK149" i="16"/>
  <c r="BK156" i="17"/>
  <c r="J126" i="17"/>
  <c r="J133" i="17"/>
  <c r="J127" i="17"/>
  <c r="J132" i="18"/>
  <c r="J126" i="18"/>
  <c r="J145" i="19"/>
  <c r="BK147" i="19"/>
  <c r="BK190" i="7"/>
  <c r="J190" i="7"/>
  <c r="J160" i="7"/>
  <c r="J155" i="7"/>
  <c r="BK343" i="8"/>
  <c r="BK296" i="8"/>
  <c r="BK391" i="8"/>
  <c r="J301" i="8"/>
  <c r="J171" i="8"/>
  <c r="J364" i="8"/>
  <c r="J324" i="8"/>
  <c r="BK205" i="8"/>
  <c r="BK332" i="8"/>
  <c r="BK258" i="8"/>
  <c r="BK159" i="8"/>
  <c r="BK350" i="8"/>
  <c r="BK316" i="8"/>
  <c r="BK229" i="8"/>
  <c r="J310" i="8"/>
  <c r="J258" i="8"/>
  <c r="BK145" i="8"/>
  <c r="BK330" i="8"/>
  <c r="J229" i="8"/>
  <c r="BK415" i="8"/>
  <c r="J288" i="8"/>
  <c r="BK163" i="8"/>
  <c r="J386" i="8"/>
  <c r="J345" i="8"/>
  <c r="BK232" i="8"/>
  <c r="J337" i="8"/>
  <c r="BK235" i="8"/>
  <c r="J157" i="8"/>
  <c r="J299" i="9"/>
  <c r="J184" i="9"/>
  <c r="J332" i="9"/>
  <c r="BK278" i="9"/>
  <c r="BK142" i="9"/>
  <c r="BK316" i="9"/>
  <c r="BK237" i="9"/>
  <c r="J268" i="9"/>
  <c r="BK195" i="9"/>
  <c r="BK347" i="9"/>
  <c r="BK310" i="9"/>
  <c r="J274" i="9"/>
  <c r="J239" i="9"/>
  <c r="J199" i="9"/>
  <c r="J293" i="9"/>
  <c r="J272" i="9"/>
  <c r="BK206" i="9"/>
  <c r="J340" i="9"/>
  <c r="J280" i="9"/>
  <c r="J204" i="9"/>
  <c r="J379" i="9"/>
  <c r="BK306" i="9"/>
  <c r="J250" i="9"/>
  <c r="BK352" i="9"/>
  <c r="J273" i="9"/>
  <c r="BK160" i="9"/>
  <c r="J227" i="9"/>
  <c r="BK150" i="9"/>
  <c r="BK377" i="10"/>
  <c r="BK289" i="10"/>
  <c r="J214" i="10"/>
  <c r="J456" i="10"/>
  <c r="J367" i="10"/>
  <c r="J282" i="10"/>
  <c r="BK214" i="10"/>
  <c r="BK159" i="10"/>
  <c r="BK454" i="10"/>
  <c r="J395" i="10"/>
  <c r="BK353" i="10"/>
  <c r="BK251" i="10"/>
  <c r="BK171" i="10"/>
  <c r="J437" i="10"/>
  <c r="J418" i="10"/>
  <c r="BK417" i="10"/>
  <c r="BK413" i="10"/>
  <c r="J410" i="10"/>
  <c r="BK408" i="10"/>
  <c r="J404" i="10"/>
  <c r="BK534" i="10"/>
  <c r="BK529" i="10"/>
  <c r="J515" i="10"/>
  <c r="BK506" i="10"/>
  <c r="J490" i="10"/>
  <c r="BK481" i="10"/>
  <c r="BK480" i="10"/>
  <c r="J464" i="10"/>
  <c r="BK447" i="10"/>
  <c r="BK439" i="10"/>
  <c r="BK352" i="10"/>
  <c r="BK337" i="10"/>
  <c r="J335" i="10"/>
  <c r="BK313" i="10"/>
  <c r="BK304" i="10"/>
  <c r="BK293" i="10"/>
  <c r="BK264" i="10"/>
  <c r="J261" i="10"/>
  <c r="BK238" i="10"/>
  <c r="J189" i="10"/>
  <c r="J472" i="10"/>
  <c r="J430" i="10"/>
  <c r="J368" i="10"/>
  <c r="BK255" i="10"/>
  <c r="J212" i="10"/>
  <c r="J159" i="10"/>
  <c r="BK456" i="10"/>
  <c r="J354" i="10"/>
  <c r="J296" i="10"/>
  <c r="BK240" i="10"/>
  <c r="J157" i="10"/>
  <c r="J559" i="10"/>
  <c r="BK440" i="10"/>
  <c r="BK388" i="10"/>
  <c r="J183" i="10"/>
  <c r="BK488" i="10"/>
  <c r="J372" i="10"/>
  <c r="J311" i="10"/>
  <c r="J274" i="10"/>
  <c r="BK167" i="10"/>
  <c r="J446" i="10"/>
  <c r="J480" i="10"/>
  <c r="BK426" i="10"/>
  <c r="BK322" i="10"/>
  <c r="BK395" i="10"/>
  <c r="BK349" i="10"/>
  <c r="J177" i="10"/>
  <c r="BK220" i="11"/>
  <c r="BK155" i="11"/>
  <c r="BK217" i="11"/>
  <c r="J180" i="11"/>
  <c r="BK213" i="11"/>
  <c r="J181" i="11"/>
  <c r="BK150" i="11"/>
  <c r="BK199" i="11"/>
  <c r="BK160" i="11"/>
  <c r="BK215" i="11"/>
  <c r="J157" i="11"/>
  <c r="J197" i="11"/>
  <c r="BK147" i="11"/>
  <c r="J206" i="11"/>
  <c r="BK158" i="11"/>
  <c r="BK171" i="11"/>
  <c r="BK201" i="11"/>
  <c r="J165" i="11"/>
  <c r="BK167" i="11"/>
  <c r="J202" i="11"/>
  <c r="J162" i="11"/>
  <c r="J135" i="11"/>
  <c r="J193" i="11"/>
  <c r="J177" i="12"/>
  <c r="J201" i="12"/>
  <c r="J140" i="12"/>
  <c r="J174" i="12"/>
  <c r="BK221" i="12"/>
  <c r="BK181" i="12"/>
  <c r="J151" i="12"/>
  <c r="BK193" i="12"/>
  <c r="BK160" i="12"/>
  <c r="BK137" i="12"/>
  <c r="J207" i="12"/>
  <c r="BK169" i="12"/>
  <c r="BK151" i="12"/>
  <c r="J166" i="12"/>
  <c r="BK190" i="12"/>
  <c r="BK227" i="12"/>
  <c r="BK179" i="12"/>
  <c r="BK203" i="12"/>
  <c r="J172" i="12"/>
  <c r="BK218" i="12"/>
  <c r="J169" i="12"/>
  <c r="J135" i="12"/>
  <c r="BK148" i="13"/>
  <c r="J175" i="13"/>
  <c r="J154" i="13"/>
  <c r="BK166" i="13"/>
  <c r="J147" i="13"/>
  <c r="J168" i="13"/>
  <c r="J181" i="13"/>
  <c r="J146" i="13"/>
  <c r="BK147" i="13"/>
  <c r="BK168" i="13"/>
  <c r="J145" i="13"/>
  <c r="BK134" i="13"/>
  <c r="BK170" i="13"/>
  <c r="J149" i="13"/>
  <c r="J173" i="14"/>
  <c r="BK142" i="14"/>
  <c r="J137" i="14"/>
  <c r="BK126" i="14"/>
  <c r="J160" i="14"/>
  <c r="BK188" i="15"/>
  <c r="J145" i="15"/>
  <c r="BK163" i="15"/>
  <c r="BK148" i="15"/>
  <c r="BK128" i="15"/>
  <c r="J191" i="15"/>
  <c r="BK192" i="15"/>
  <c r="J168" i="15"/>
  <c r="BK136" i="15"/>
  <c r="BK164" i="15"/>
  <c r="BK180" i="15"/>
  <c r="BK185" i="15"/>
  <c r="J127" i="15"/>
  <c r="J150" i="16"/>
  <c r="BK179" i="16"/>
  <c r="BK126" i="16"/>
  <c r="BK168" i="16"/>
  <c r="BK162" i="16"/>
  <c r="BK130" i="16"/>
  <c r="J126" i="16"/>
  <c r="J155" i="17"/>
  <c r="J132" i="17"/>
  <c r="BK139" i="17"/>
  <c r="BK133" i="17"/>
  <c r="J131" i="17"/>
  <c r="J130" i="18"/>
  <c r="J147" i="19"/>
  <c r="BK131" i="19"/>
  <c r="BK129" i="19"/>
  <c r="J131" i="19"/>
  <c r="AS109" i="1"/>
  <c r="AS105" i="1"/>
  <c r="J150" i="2"/>
  <c r="J143" i="2"/>
  <c r="F36" i="2"/>
  <c r="BK202" i="3"/>
  <c r="J127" i="3"/>
  <c r="BK130" i="3"/>
  <c r="J225" i="3"/>
  <c r="J164" i="3"/>
  <c r="J154" i="3"/>
  <c r="BK209" i="3"/>
  <c r="BK154" i="3"/>
  <c r="J574" i="4"/>
  <c r="J396" i="4"/>
  <c r="BK248" i="4"/>
  <c r="BK632" i="4"/>
  <c r="J492" i="4"/>
  <c r="BK314" i="4"/>
  <c r="J195" i="4"/>
  <c r="BK477" i="4"/>
  <c r="BK679" i="4"/>
  <c r="J553" i="4"/>
  <c r="J487" i="4"/>
  <c r="BK381" i="4"/>
  <c r="BK262" i="4"/>
  <c r="J147" i="4"/>
  <c r="BK607" i="4"/>
  <c r="BK412" i="4"/>
  <c r="J318" i="4"/>
  <c r="J153" i="4"/>
  <c r="BK553" i="4"/>
  <c r="BK363" i="4"/>
  <c r="BK239" i="4"/>
  <c r="BK592" i="4"/>
  <c r="J521" i="4"/>
  <c r="BK305" i="4"/>
  <c r="BK713" i="4"/>
  <c r="J602" i="4"/>
  <c r="BK295" i="4"/>
  <c r="J156" i="4"/>
  <c r="BK692" i="4"/>
  <c r="BK490" i="4"/>
  <c r="BK201" i="4"/>
  <c r="BK393" i="4"/>
  <c r="J138" i="4"/>
  <c r="BK670" i="5"/>
  <c r="J465" i="5"/>
  <c r="BK196" i="5"/>
  <c r="J562" i="5"/>
  <c r="J436" i="5"/>
  <c r="J349" i="5"/>
  <c r="BK229" i="5"/>
  <c r="BK598" i="5"/>
  <c r="J667" i="5"/>
  <c r="J409" i="5"/>
  <c r="J283" i="5"/>
  <c r="BK170" i="5"/>
  <c r="J832" i="5"/>
  <c r="J778" i="5"/>
  <c r="BK678" i="5"/>
  <c r="J497" i="5"/>
  <c r="BK293" i="5"/>
  <c r="J816" i="5"/>
  <c r="BK728" i="5"/>
  <c r="BK470" i="5"/>
  <c r="J293" i="5"/>
  <c r="BK151" i="5"/>
  <c r="BK771" i="5"/>
  <c r="J678" i="5"/>
  <c r="J415" i="5"/>
  <c r="J232" i="5"/>
  <c r="J132" i="5"/>
  <c r="J749" i="5"/>
  <c r="BK694" i="5"/>
  <c r="BK445" i="5"/>
  <c r="J151" i="5"/>
  <c r="BK497" i="5"/>
  <c r="BK314" i="5"/>
  <c r="J174" i="6"/>
  <c r="BK247" i="6"/>
  <c r="BK268" i="6"/>
  <c r="J263" i="6"/>
  <c r="J161" i="6"/>
  <c r="J188" i="6"/>
  <c r="J141" i="6"/>
  <c r="BK168" i="6"/>
  <c r="BK188" i="6"/>
  <c r="J175" i="7"/>
  <c r="BK180" i="7"/>
  <c r="J170" i="7"/>
  <c r="J377" i="8"/>
  <c r="J303" i="8"/>
  <c r="J147" i="8"/>
  <c r="BK339" i="8"/>
  <c r="J269" i="8"/>
  <c r="BK141" i="8"/>
  <c r="BK362" i="8"/>
  <c r="BK285" i="8"/>
  <c r="J181" i="8"/>
  <c r="J339" i="8"/>
  <c r="BK269" i="8"/>
  <c r="BK169" i="8"/>
  <c r="J362" i="8"/>
  <c r="BK328" i="8"/>
  <c r="J309" i="8"/>
  <c r="BK320" i="8"/>
  <c r="J264" i="8"/>
  <c r="BK133" i="8"/>
  <c r="BK271" i="8"/>
  <c r="BK408" i="8"/>
  <c r="BK248" i="8"/>
  <c r="BK151" i="8"/>
  <c r="J415" i="8"/>
  <c r="BK377" i="8"/>
  <c r="BK309" i="8"/>
  <c r="J223" i="8"/>
  <c r="BK360" i="8"/>
  <c r="BK280" i="8"/>
  <c r="BK181" i="8"/>
  <c r="J316" i="9"/>
  <c r="J172" i="9"/>
  <c r="J310" i="9"/>
  <c r="BK232" i="9"/>
  <c r="J160" i="9"/>
  <c r="J324" i="9"/>
  <c r="J264" i="9"/>
  <c r="J330" i="9"/>
  <c r="J206" i="9"/>
  <c r="J352" i="9"/>
  <c r="J304" i="9"/>
  <c r="BK268" i="9"/>
  <c r="BK224" i="9"/>
  <c r="BK168" i="9"/>
  <c r="J284" i="9"/>
  <c r="J246" i="9"/>
  <c r="BK318" i="9"/>
  <c r="BK176" i="9"/>
  <c r="J374" i="9"/>
  <c r="J295" i="9"/>
  <c r="J248" i="9"/>
  <c r="BK362" i="9"/>
  <c r="BK322" i="9"/>
  <c r="J232" i="9"/>
  <c r="BK287" i="9"/>
  <c r="BK154" i="9"/>
  <c r="BK501" i="10"/>
  <c r="BK374" i="10"/>
  <c r="J286" i="10"/>
  <c r="J550" i="10"/>
  <c r="J454" i="10"/>
  <c r="BK382" i="10"/>
  <c r="J313" i="10"/>
  <c r="BK261" i="10"/>
  <c r="BK199" i="10"/>
  <c r="J138" i="10"/>
  <c r="J483" i="10"/>
  <c r="BK402" i="10"/>
  <c r="BK367" i="10"/>
  <c r="BK280" i="10"/>
  <c r="BK177" i="10"/>
  <c r="BK571" i="10"/>
  <c r="J492" i="10"/>
  <c r="BK525" i="10"/>
  <c r="J444" i="10"/>
  <c r="J408" i="10"/>
  <c r="BK354" i="10"/>
  <c r="J276" i="10"/>
  <c r="BK183" i="10"/>
  <c r="BK515" i="10"/>
  <c r="J462" i="10"/>
  <c r="J414" i="10"/>
  <c r="J344" i="10"/>
  <c r="BK242" i="10"/>
  <c r="J578" i="10"/>
  <c r="BK550" i="10"/>
  <c r="J439" i="10"/>
  <c r="BK398" i="10"/>
  <c r="BK295" i="10"/>
  <c r="BK580" i="10"/>
  <c r="J413" i="10"/>
  <c r="BK316" i="10"/>
  <c r="BK229" i="10"/>
  <c r="BK165" i="10"/>
  <c r="BK452" i="10"/>
  <c r="J481" i="10"/>
  <c r="BK437" i="10"/>
  <c r="BK379" i="10"/>
  <c r="J432" i="10"/>
  <c r="BK375" i="10"/>
  <c r="BK351" i="10"/>
  <c r="BK157" i="10"/>
  <c r="BK190" i="11"/>
  <c r="BK145" i="11"/>
  <c r="BK209" i="11"/>
  <c r="J169" i="11"/>
  <c r="J211" i="11"/>
  <c r="J163" i="11"/>
  <c r="BK170" i="11"/>
  <c r="BK198" i="11"/>
  <c r="BK216" i="11"/>
  <c r="J178" i="11"/>
  <c r="J210" i="11"/>
  <c r="BK187" i="11"/>
  <c r="J150" i="11"/>
  <c r="BK141" i="11"/>
  <c r="J177" i="11"/>
  <c r="J223" i="11"/>
  <c r="J199" i="11"/>
  <c r="BK163" i="11"/>
  <c r="J140" i="11"/>
  <c r="J195" i="11"/>
  <c r="BK144" i="11"/>
  <c r="BK200" i="12"/>
  <c r="J186" i="12"/>
  <c r="BK144" i="12"/>
  <c r="J219" i="12"/>
  <c r="J198" i="12"/>
  <c r="J149" i="12"/>
  <c r="BK211" i="12"/>
  <c r="BK177" i="12"/>
  <c r="J159" i="12"/>
  <c r="J202" i="12"/>
  <c r="BK159" i="12"/>
  <c r="J136" i="12"/>
  <c r="BK194" i="12"/>
  <c r="BK164" i="12"/>
  <c r="J148" i="12"/>
  <c r="BK184" i="12"/>
  <c r="BK202" i="12"/>
  <c r="BK145" i="12"/>
  <c r="J162" i="12"/>
  <c r="BK135" i="12"/>
  <c r="J173" i="12"/>
  <c r="BK186" i="12"/>
  <c r="BK157" i="12"/>
  <c r="J136" i="13"/>
  <c r="BK160" i="13"/>
  <c r="J179" i="13"/>
  <c r="BK162" i="13"/>
  <c r="BK150" i="13"/>
  <c r="BK136" i="13"/>
  <c r="J162" i="13"/>
  <c r="J148" i="13"/>
  <c r="BK135" i="13"/>
  <c r="J167" i="13"/>
  <c r="J185" i="14"/>
  <c r="BK210" i="14"/>
  <c r="J171" i="14"/>
  <c r="J142" i="14"/>
  <c r="J148" i="14"/>
  <c r="BK193" i="14"/>
  <c r="J186" i="15"/>
  <c r="J149" i="15"/>
  <c r="J159" i="15"/>
  <c r="BK149" i="15"/>
  <c r="BK130" i="15"/>
  <c r="J136" i="15"/>
  <c r="J150" i="15"/>
  <c r="BK190" i="15"/>
  <c r="J170" i="15"/>
  <c r="J140" i="15"/>
  <c r="BK178" i="15"/>
  <c r="J154" i="15"/>
  <c r="J172" i="15"/>
  <c r="BK145" i="15"/>
  <c r="J133" i="15"/>
  <c r="BK178" i="16"/>
  <c r="J142" i="16"/>
  <c r="J181" i="16"/>
  <c r="J158" i="16"/>
  <c r="BK139" i="16"/>
  <c r="BK131" i="16"/>
  <c r="BK133" i="16"/>
  <c r="J151" i="17"/>
  <c r="J156" i="17"/>
  <c r="BK147" i="17"/>
  <c r="J136" i="17"/>
  <c r="BK130" i="18"/>
  <c r="BK132" i="18"/>
  <c r="BK137" i="19"/>
  <c r="J127" i="19"/>
  <c r="BK127" i="19"/>
  <c r="AS117" i="1"/>
  <c r="AS99" i="1"/>
  <c r="BK147" i="2"/>
  <c r="F38" i="2"/>
  <c r="BK229" i="3"/>
  <c r="J198" i="3"/>
  <c r="BK179" i="3"/>
  <c r="BK198" i="3"/>
  <c r="J202" i="3"/>
  <c r="BK653" i="4"/>
  <c r="BK466" i="4"/>
  <c r="J360" i="4"/>
  <c r="BK231" i="4"/>
  <c r="BK637" i="4"/>
  <c r="BK574" i="4"/>
  <c r="J439" i="4"/>
  <c r="BK308" i="4"/>
  <c r="J150" i="4"/>
  <c r="J469" i="4"/>
  <c r="J348" i="4"/>
  <c r="BK566" i="4"/>
  <c r="BK384" i="4"/>
  <c r="BK311" i="4"/>
  <c r="J192" i="4"/>
  <c r="J581" i="4"/>
  <c r="BK441" i="4"/>
  <c r="J330" i="4"/>
  <c r="BK167" i="4"/>
  <c r="BK556" i="4"/>
  <c r="BK351" i="4"/>
  <c r="J187" i="4"/>
  <c r="J570" i="4"/>
  <c r="J442" i="4"/>
  <c r="J301" i="4"/>
  <c r="BK682" i="4"/>
  <c r="J438" i="4"/>
  <c r="BK280" i="4"/>
  <c r="BK709" i="4"/>
  <c r="J656" i="4"/>
  <c r="BK372" i="4"/>
  <c r="J597" i="4"/>
  <c r="J384" i="4"/>
  <c r="BK187" i="4"/>
  <c r="J671" i="5"/>
  <c r="J608" i="5"/>
  <c r="J217" i="5"/>
  <c r="BK634" i="5"/>
  <c r="BK542" i="5"/>
  <c r="J418" i="5"/>
  <c r="BK304" i="5"/>
  <c r="BK627" i="5"/>
  <c r="J647" i="5"/>
  <c r="J655" i="5"/>
  <c r="BK429" i="5"/>
  <c r="J335" i="5"/>
  <c r="BK208" i="5"/>
  <c r="J661" i="5"/>
  <c r="J822" i="5"/>
  <c r="J755" i="5"/>
  <c r="J616" i="5"/>
  <c r="BK363" i="5"/>
  <c r="J226" i="5"/>
  <c r="BK813" i="5"/>
  <c r="J720" i="5"/>
  <c r="J462" i="5"/>
  <c r="J325" i="5"/>
  <c r="BK242" i="5"/>
  <c r="BK832" i="5"/>
  <c r="BK765" i="5"/>
  <c r="J537" i="5"/>
  <c r="BK404" i="5"/>
  <c r="BK283" i="5"/>
  <c r="BK135" i="5"/>
  <c r="J712" i="5"/>
  <c r="BK529" i="5"/>
  <c r="J242" i="5"/>
  <c r="J521" i="5"/>
  <c r="BK360" i="5"/>
  <c r="BK245" i="5"/>
  <c r="BK161" i="6"/>
  <c r="J182" i="6"/>
  <c r="BK217" i="6"/>
  <c r="BK239" i="6"/>
  <c r="BK149" i="6"/>
  <c r="J151" i="6"/>
  <c r="J159" i="6"/>
  <c r="J175" i="6"/>
  <c r="BK145" i="7"/>
  <c r="BK155" i="7"/>
  <c r="BK342" i="8"/>
  <c r="BK382" i="8"/>
  <c r="J210" i="8"/>
  <c r="J356" i="8"/>
  <c r="BK143" i="8"/>
  <c r="J239" i="8"/>
  <c r="BK386" i="8"/>
  <c r="J320" i="8"/>
  <c r="J312" i="8"/>
  <c r="J141" i="8"/>
  <c r="BK306" i="8"/>
  <c r="AS115" i="1"/>
  <c r="AS95" i="1"/>
  <c r="J132" i="2"/>
  <c r="BK143" i="2"/>
  <c r="BK129" i="2"/>
  <c r="BK222" i="3"/>
  <c r="J214" i="3"/>
  <c r="BK143" i="3"/>
  <c r="BK167" i="3"/>
  <c r="J229" i="3"/>
  <c r="J137" i="3"/>
  <c r="BK140" i="3"/>
  <c r="J205" i="3"/>
  <c r="BK152" i="3"/>
  <c r="J445" i="4"/>
  <c r="J354" i="4"/>
  <c r="J235" i="4"/>
  <c r="J587" i="4"/>
  <c r="J427" i="4"/>
  <c r="BK226" i="4"/>
  <c r="BK671" i="4"/>
  <c r="BK442" i="4"/>
  <c r="BK335" i="4"/>
  <c r="J617" i="4"/>
  <c r="BK440" i="4"/>
  <c r="BK367" i="4"/>
  <c r="BK292" i="4"/>
  <c r="J162" i="4"/>
  <c r="BK535" i="4"/>
  <c r="BK360" i="4"/>
  <c r="J295" i="4"/>
  <c r="BK162" i="4"/>
  <c r="BK560" i="4"/>
  <c r="J393" i="4"/>
  <c r="BK318" i="4"/>
  <c r="J688" i="4"/>
  <c r="BK487" i="4"/>
  <c r="J372" i="4"/>
  <c r="J167" i="4"/>
  <c r="J692" i="4"/>
  <c r="BK570" i="4"/>
  <c r="J378" i="4"/>
  <c r="BK213" i="4"/>
  <c r="J705" i="4"/>
  <c r="J642" i="4"/>
  <c r="BK330" i="4"/>
  <c r="BK406" i="4"/>
  <c r="J245" i="4"/>
  <c r="BK144" i="4"/>
  <c r="J649" i="5"/>
  <c r="J288" i="5"/>
  <c r="J627" i="5"/>
  <c r="J432" i="5"/>
  <c r="J311" i="5"/>
  <c r="J145" i="5"/>
  <c r="BK669" i="5"/>
  <c r="BK608" i="5"/>
  <c r="BK534" i="5"/>
  <c r="J382" i="5"/>
  <c r="BK217" i="5"/>
  <c r="BK145" i="5"/>
  <c r="BK819" i="5"/>
  <c r="BK700" i="5"/>
  <c r="BK557" i="5"/>
  <c r="BK423" i="5"/>
  <c r="BK140" i="5"/>
  <c r="J794" i="5"/>
  <c r="J555" i="5"/>
  <c r="J429" i="5"/>
  <c r="BK346" i="5"/>
  <c r="J267" i="5"/>
  <c r="J781" i="5"/>
  <c r="J708" i="5"/>
  <c r="BK321" i="5"/>
  <c r="BK226" i="5"/>
  <c r="BK816" i="5"/>
  <c r="BK720" i="5"/>
  <c r="J664" i="5"/>
  <c r="J341" i="5"/>
  <c r="J529" i="5"/>
  <c r="J483" i="5"/>
  <c r="BK296" i="5"/>
  <c r="J192" i="5"/>
  <c r="J259" i="6"/>
  <c r="BK166" i="6"/>
  <c r="BK191" i="6"/>
  <c r="BK228" i="6"/>
  <c r="J155" i="6"/>
  <c r="BK176" i="6"/>
  <c r="J271" i="6"/>
  <c r="J168" i="6"/>
  <c r="BK150" i="7"/>
  <c r="BK185" i="7"/>
  <c r="J140" i="7"/>
  <c r="BK313" i="8"/>
  <c r="BK412" i="8"/>
  <c r="J280" i="8"/>
  <c r="BK167" i="8"/>
  <c r="J393" i="8"/>
  <c r="BK346" i="8"/>
  <c r="J252" i="8"/>
  <c r="BK364" i="8"/>
  <c r="J298" i="8"/>
  <c r="J227" i="8"/>
  <c r="J368" i="8"/>
  <c r="BK348" i="8"/>
  <c r="BK191" i="8"/>
  <c r="J293" i="8"/>
  <c r="J244" i="8"/>
  <c r="BK135" i="8"/>
  <c r="J313" i="8"/>
  <c r="J185" i="8"/>
  <c r="BK310" i="8"/>
  <c r="J155" i="8"/>
  <c r="J397" i="8"/>
  <c r="J350" i="8"/>
  <c r="J248" i="8"/>
  <c r="BK401" i="8"/>
  <c r="BK288" i="8"/>
  <c r="J163" i="8"/>
  <c r="BK295" i="9"/>
  <c r="J150" i="9"/>
  <c r="J291" i="9"/>
  <c r="J224" i="9"/>
  <c r="BK146" i="9"/>
  <c r="J318" i="9"/>
  <c r="J269" i="9"/>
  <c r="J178" i="9"/>
  <c r="J252" i="9"/>
  <c r="BK199" i="9"/>
  <c r="BK172" i="9"/>
  <c r="BK312" i="9"/>
  <c r="J286" i="9"/>
  <c r="BK250" i="9"/>
  <c r="BK188" i="9"/>
  <c r="J290" i="9"/>
  <c r="J243" i="9"/>
  <c r="J347" i="9"/>
  <c r="J195" i="9"/>
  <c r="BK356" i="9"/>
  <c r="BK277" i="9"/>
  <c r="J215" i="9"/>
  <c r="BK374" i="9"/>
  <c r="BK344" i="9"/>
  <c r="BK239" i="9"/>
  <c r="J237" i="9"/>
  <c r="J146" i="9"/>
  <c r="J554" i="10"/>
  <c r="J363" i="10"/>
  <c r="J293" i="10"/>
  <c r="J546" i="10"/>
  <c r="BK443" i="10"/>
  <c r="J375" i="10"/>
  <c r="BK284" i="10"/>
  <c r="J259" i="10"/>
  <c r="BK149" i="10"/>
  <c r="J486" i="10"/>
  <c r="J406" i="10"/>
  <c r="BK383" i="10"/>
  <c r="BK222" i="10"/>
  <c r="BK161" i="10"/>
  <c r="J496" i="10"/>
  <c r="J452" i="10"/>
  <c r="J538" i="10"/>
  <c r="BK436" i="10"/>
  <c r="J397" i="10"/>
  <c r="J349" i="10"/>
  <c r="BK175" i="10"/>
  <c r="J468" i="10"/>
  <c r="J388" i="10"/>
  <c r="J351" i="10"/>
  <c r="J277" i="10"/>
  <c r="J161" i="10"/>
  <c r="J572" i="10"/>
  <c r="BK538" i="10"/>
  <c r="BK371" i="10"/>
  <c r="J581" i="10"/>
  <c r="J485" i="10"/>
  <c r="J377" i="10"/>
  <c r="BK330" i="10"/>
  <c r="J289" i="10"/>
  <c r="BK173" i="10"/>
  <c r="BK450" i="10"/>
  <c r="J447" i="10"/>
  <c r="BK394" i="10"/>
  <c r="J341" i="10"/>
  <c r="BK386" i="10"/>
  <c r="BK339" i="10"/>
  <c r="J175" i="10"/>
  <c r="BK206" i="11"/>
  <c r="BK218" i="11"/>
  <c r="J179" i="11"/>
  <c r="J208" i="11"/>
  <c r="J147" i="11"/>
  <c r="J176" i="11"/>
  <c r="BK224" i="11"/>
  <c r="BK151" i="11"/>
  <c r="BK205" i="11"/>
  <c r="J224" i="11"/>
  <c r="J183" i="11"/>
  <c r="BK174" i="11"/>
  <c r="J225" i="11"/>
  <c r="BK191" i="11"/>
  <c r="BK161" i="11"/>
  <c r="J161" i="11"/>
  <c r="J185" i="11"/>
  <c r="J144" i="11"/>
  <c r="BK197" i="11"/>
  <c r="BK152" i="11"/>
  <c r="BK187" i="12"/>
  <c r="J147" i="12"/>
  <c r="BK152" i="12"/>
  <c r="J194" i="12"/>
  <c r="J137" i="12"/>
  <c r="BK207" i="12"/>
  <c r="BK176" i="12"/>
  <c r="J226" i="12"/>
  <c r="BK167" i="12"/>
  <c r="BK206" i="12"/>
  <c r="BK171" i="12"/>
  <c r="BK217" i="12"/>
  <c r="BK225" i="12"/>
  <c r="BK195" i="12"/>
  <c r="J156" i="12"/>
  <c r="J157" i="12"/>
  <c r="BK219" i="12"/>
  <c r="BK175" i="12"/>
  <c r="BK141" i="12"/>
  <c r="BK149" i="12"/>
  <c r="J182" i="13"/>
  <c r="J166" i="13"/>
  <c r="BK182" i="13"/>
  <c r="BK146" i="13"/>
  <c r="BK158" i="13"/>
  <c r="BK176" i="13"/>
  <c r="BK152" i="13"/>
  <c r="J170" i="13"/>
  <c r="J177" i="13"/>
  <c r="BK143" i="13"/>
  <c r="BK171" i="13"/>
  <c r="BK213" i="14"/>
  <c r="BK160" i="14"/>
  <c r="BK171" i="14"/>
  <c r="J198" i="14"/>
  <c r="J196" i="15"/>
  <c r="BK182" i="15"/>
  <c r="BK144" i="15"/>
  <c r="J176" i="15"/>
  <c r="BK189" i="15"/>
  <c r="BK167" i="15"/>
  <c r="BK177" i="15"/>
  <c r="J183" i="15"/>
  <c r="J156" i="15"/>
  <c r="BK138" i="15"/>
  <c r="J131" i="16"/>
  <c r="BK173" i="16"/>
  <c r="J130" i="16"/>
  <c r="J132" i="16"/>
  <c r="J139" i="16"/>
  <c r="BK135" i="16"/>
  <c r="BK127" i="17"/>
  <c r="BK135" i="17"/>
  <c r="J134" i="17"/>
  <c r="BK126" i="17"/>
  <c r="BK131" i="17"/>
  <c r="BK134" i="18"/>
  <c r="BK142" i="19"/>
  <c r="BK130" i="19"/>
  <c r="J138" i="19"/>
  <c r="BK130" i="7"/>
  <c r="J135" i="7"/>
  <c r="BK160" i="7"/>
  <c r="BK175" i="7"/>
  <c r="J401" i="8"/>
  <c r="J334" i="8"/>
  <c r="J194" i="8"/>
  <c r="BK359" i="8"/>
  <c r="J330" i="8"/>
  <c r="J232" i="8"/>
  <c r="J408" i="8"/>
  <c r="BK334" i="8"/>
  <c r="J230" i="8"/>
  <c r="J372" i="8"/>
  <c r="BK301" i="8"/>
  <c r="J233" i="8"/>
  <c r="J391" i="8"/>
  <c r="J342" i="8"/>
  <c r="J205" i="8"/>
  <c r="J333" i="8"/>
  <c r="J283" i="8"/>
  <c r="BK214" i="8"/>
  <c r="BK345" i="8"/>
  <c r="J359" i="8"/>
  <c r="BK171" i="8"/>
  <c r="J133" i="8"/>
  <c r="BK357" i="8"/>
  <c r="J316" i="8"/>
  <c r="BK244" i="8"/>
  <c r="BK372" i="8"/>
  <c r="J274" i="8"/>
  <c r="BK155" i="8"/>
  <c r="BK286" i="9"/>
  <c r="BK261" i="9"/>
  <c r="J327" i="9"/>
  <c r="J281" i="9"/>
  <c r="J166" i="9"/>
  <c r="J334" i="9"/>
  <c r="BK281" i="9"/>
  <c r="BK252" i="9"/>
  <c r="BK156" i="9"/>
  <c r="J254" i="9"/>
  <c r="J202" i="9"/>
  <c r="J176" i="9"/>
  <c r="BK326" i="9"/>
  <c r="BK288" i="9"/>
  <c r="BK254" i="9"/>
  <c r="J138" i="9"/>
  <c r="BK291" i="9"/>
  <c r="BK256" i="9"/>
  <c r="BK164" i="9"/>
  <c r="J326" i="9"/>
  <c r="J261" i="9"/>
  <c r="BK190" i="9"/>
  <c r="J358" i="9"/>
  <c r="BK290" i="9"/>
  <c r="BK209" i="9"/>
  <c r="J370" i="9"/>
  <c r="J362" i="9"/>
  <c r="BK259" i="9"/>
  <c r="J288" i="9"/>
  <c r="BK178" i="9"/>
  <c r="J140" i="9"/>
  <c r="J379" i="10"/>
  <c r="J346" i="10"/>
  <c r="J233" i="10"/>
  <c r="J521" i="10"/>
  <c r="J427" i="10"/>
  <c r="BK366" i="10"/>
  <c r="J300" i="10"/>
  <c r="J255" i="10"/>
  <c r="BK569" i="10"/>
  <c r="BK430" i="10"/>
  <c r="J384" i="10"/>
  <c r="BK268" i="10"/>
  <c r="BK201" i="10"/>
  <c r="BK521" i="10"/>
  <c r="J476" i="10"/>
  <c r="J193" i="10"/>
  <c r="BK483" i="10"/>
  <c r="BK429" i="10"/>
  <c r="BK378" i="10"/>
  <c r="J316" i="10"/>
  <c r="BK226" i="10"/>
  <c r="BK472" i="10"/>
  <c r="BK427" i="10"/>
  <c r="J358" i="10"/>
  <c r="J318" i="10"/>
  <c r="BK276" i="10"/>
  <c r="BK581" i="10"/>
  <c r="BK556" i="10"/>
  <c r="J435" i="10"/>
  <c r="BK381" i="10"/>
  <c r="J238" i="10"/>
  <c r="J575" i="10"/>
  <c r="J458" i="10"/>
  <c r="J371" i="10"/>
  <c r="J302" i="10"/>
  <c r="J185" i="10"/>
  <c r="BK575" i="10"/>
  <c r="BK458" i="10"/>
  <c r="J517" i="10"/>
  <c r="J429" i="10"/>
  <c r="BK384" i="10"/>
  <c r="BK424" i="10"/>
  <c r="BK368" i="10"/>
  <c r="J337" i="10"/>
  <c r="J167" i="10"/>
  <c r="J213" i="11"/>
  <c r="BK146" i="11"/>
  <c r="BK202" i="11"/>
  <c r="BK173" i="11"/>
  <c r="J217" i="11"/>
  <c r="BK194" i="11"/>
  <c r="J155" i="11"/>
  <c r="J205" i="11"/>
  <c r="BK135" i="11"/>
  <c r="BK179" i="11"/>
  <c r="BK137" i="11"/>
  <c r="J196" i="11"/>
  <c r="J136" i="11"/>
  <c r="BK188" i="11"/>
  <c r="BK154" i="11"/>
  <c r="BK164" i="11"/>
  <c r="BK207" i="11"/>
  <c r="J226" i="11"/>
  <c r="J219" i="11"/>
  <c r="BK192" i="11"/>
  <c r="BK153" i="11"/>
  <c r="J207" i="11"/>
  <c r="J187" i="11"/>
  <c r="BK201" i="12"/>
  <c r="J178" i="12"/>
  <c r="J145" i="12"/>
  <c r="J213" i="12"/>
  <c r="BK166" i="12"/>
  <c r="J197" i="12"/>
  <c r="J165" i="12"/>
  <c r="J214" i="12"/>
  <c r="J175" i="12"/>
  <c r="J144" i="12"/>
  <c r="J217" i="12"/>
  <c r="BK172" i="12"/>
  <c r="BK140" i="12"/>
  <c r="BK174" i="12"/>
  <c r="J208" i="12"/>
  <c r="J184" i="12"/>
  <c r="J188" i="12"/>
  <c r="BK154" i="12"/>
  <c r="J146" i="12"/>
  <c r="J171" i="12"/>
  <c r="J221" i="12"/>
  <c r="J179" i="12"/>
  <c r="BK146" i="12"/>
  <c r="BK186" i="13"/>
  <c r="BK174" i="13"/>
  <c r="J142" i="13"/>
  <c r="BK165" i="13"/>
  <c r="BK181" i="13"/>
  <c r="J169" i="13"/>
  <c r="BK183" i="13"/>
  <c r="J174" i="13"/>
  <c r="BK144" i="13"/>
  <c r="BK164" i="13"/>
  <c r="J158" i="13"/>
  <c r="BK179" i="13"/>
  <c r="BK154" i="13"/>
  <c r="BK154" i="14"/>
  <c r="J204" i="14"/>
  <c r="J193" i="14"/>
  <c r="J187" i="14"/>
  <c r="J143" i="15"/>
  <c r="J188" i="15"/>
  <c r="BK158" i="15"/>
  <c r="J134" i="15"/>
  <c r="BK154" i="15"/>
  <c r="J146" i="15"/>
  <c r="J181" i="15"/>
  <c r="J167" i="15"/>
  <c r="J194" i="15"/>
  <c r="BK179" i="15"/>
  <c r="J161" i="15"/>
  <c r="J180" i="15"/>
  <c r="BK160" i="15"/>
  <c r="BK165" i="15"/>
  <c r="BK152" i="15"/>
  <c r="J132" i="15"/>
  <c r="BK127" i="16"/>
  <c r="J136" i="16"/>
  <c r="J169" i="16"/>
  <c r="J145" i="16"/>
  <c r="BK142" i="16"/>
  <c r="BK181" i="16"/>
  <c r="BK169" i="16"/>
  <c r="BK143" i="17"/>
  <c r="BK136" i="17"/>
  <c r="BK151" i="17"/>
  <c r="BK155" i="17"/>
  <c r="BK132" i="17"/>
  <c r="BK126" i="18"/>
  <c r="J130" i="19"/>
  <c r="J142" i="19"/>
  <c r="J133" i="19"/>
  <c r="J137" i="19"/>
  <c r="J129" i="19"/>
  <c r="J135" i="2"/>
  <c r="AS103" i="1"/>
  <c r="AS119" i="1"/>
  <c r="J129" i="2"/>
  <c r="BK156" i="3"/>
  <c r="J143" i="3"/>
  <c r="J130" i="3"/>
  <c r="BK164" i="3"/>
  <c r="J161" i="3"/>
  <c r="BK193" i="3"/>
  <c r="J186" i="3"/>
  <c r="BK214" i="3"/>
  <c r="J173" i="3"/>
  <c r="BK622" i="4"/>
  <c r="BK449" i="4"/>
  <c r="J381" i="4"/>
  <c r="J289" i="4"/>
  <c r="BK156" i="4"/>
  <c r="J466" i="4"/>
  <c r="J242" i="4"/>
  <c r="BK147" i="4"/>
  <c r="J512" i="4"/>
  <c r="BK418" i="4"/>
  <c r="BK581" i="4"/>
  <c r="J415" i="4"/>
  <c r="J321" i="4"/>
  <c r="BK242" i="4"/>
  <c r="BK159" i="4"/>
  <c r="BK660" i="4"/>
  <c r="BK521" i="4"/>
  <c r="J335" i="4"/>
  <c r="J259" i="4"/>
  <c r="J159" i="4"/>
  <c r="J550" i="4"/>
  <c r="J222" i="4"/>
  <c r="J509" i="4"/>
  <c r="BK375" i="4"/>
  <c r="BK274" i="4"/>
  <c r="J695" i="4"/>
  <c r="BK526" i="4"/>
  <c r="J178" i="4"/>
  <c r="BK698" i="4"/>
  <c r="J535" i="4"/>
  <c r="J274" i="4"/>
  <c r="J484" i="4"/>
  <c r="BK301" i="4"/>
  <c r="BK652" i="5"/>
  <c r="BK371" i="5"/>
  <c r="J674" i="5"/>
  <c r="BK559" i="5"/>
  <c r="BK398" i="5"/>
  <c r="J245" i="5"/>
  <c r="BK671" i="5"/>
  <c r="BK616" i="5"/>
  <c r="BK649" i="5"/>
  <c r="BK390" i="5"/>
  <c r="BK235" i="5"/>
  <c r="BK667" i="5"/>
  <c r="BK784" i="5"/>
  <c r="BK737" i="5"/>
  <c r="J634" i="5"/>
  <c r="J516" i="5"/>
  <c r="J387" i="5"/>
  <c r="J840" i="5"/>
  <c r="J737" i="5"/>
  <c r="BK553" i="5"/>
  <c r="BK394" i="5"/>
  <c r="BK249" i="5"/>
  <c r="BK778" i="5"/>
  <c r="J694" i="5"/>
  <c r="J328" i="5"/>
  <c r="BK794" i="5"/>
  <c r="J668" i="5"/>
  <c r="BK436" i="5"/>
  <c r="BK590" i="5"/>
  <c r="J470" i="5"/>
  <c r="J346" i="5"/>
  <c r="BK232" i="5"/>
  <c r="J208" i="6"/>
  <c r="J149" i="6"/>
  <c r="BK256" i="6"/>
  <c r="BK163" i="6"/>
  <c r="J185" i="6"/>
  <c r="BK263" i="6"/>
  <c r="BK145" i="6"/>
  <c r="AS111" i="1"/>
  <c r="J36" i="2"/>
  <c r="J148" i="3"/>
  <c r="J209" i="3"/>
  <c r="J222" i="3"/>
  <c r="BK148" i="3"/>
  <c r="J158" i="3"/>
  <c r="J207" i="3"/>
  <c r="BK170" i="3"/>
  <c r="BK189" i="3"/>
  <c r="BK212" i="3"/>
  <c r="J156" i="3"/>
  <c r="BK617" i="4"/>
  <c r="J444" i="4"/>
  <c r="J387" i="4"/>
  <c r="BK245" i="4"/>
  <c r="BK150" i="4"/>
  <c r="J515" i="4"/>
  <c r="J418" i="4"/>
  <c r="J205" i="4"/>
  <c r="J622" i="4"/>
  <c r="J425" i="4"/>
  <c r="BK650" i="4"/>
  <c r="BK550" i="4"/>
  <c r="BK484" i="4"/>
  <c r="J305" i="4"/>
  <c r="J200" i="4"/>
  <c r="J141" i="4"/>
  <c r="BK602" i="4"/>
  <c r="BK399" i="4"/>
  <c r="J262" i="4"/>
  <c r="BK173" i="4"/>
  <c r="J632" i="4"/>
  <c r="J441" i="4"/>
  <c r="BK378" i="4"/>
  <c r="BK283" i="4"/>
  <c r="J566" i="4"/>
  <c r="J363" i="4"/>
  <c r="BK702" i="4"/>
  <c r="J666" i="4"/>
  <c r="BK390" i="4"/>
  <c r="BK259" i="4"/>
  <c r="J713" i="4"/>
  <c r="BK666" i="4"/>
  <c r="BK435" i="4"/>
  <c r="BK200" i="4"/>
  <c r="J217" i="4"/>
  <c r="J181" i="4"/>
  <c r="BK655" i="5"/>
  <c r="BK409" i="5"/>
  <c r="J602" i="5"/>
  <c r="J494" i="5"/>
  <c r="BK288" i="5"/>
  <c r="J624" i="5"/>
  <c r="BK645" i="5"/>
  <c r="J652" i="5"/>
  <c r="BK426" i="5"/>
  <c r="BK328" i="5"/>
  <c r="BK562" i="5"/>
  <c r="BK800" i="5"/>
  <c r="BK749" i="5"/>
  <c r="J673" i="5"/>
  <c r="BK526" i="5"/>
  <c r="J398" i="5"/>
  <c r="J286" i="5"/>
  <c r="BK822" i="5"/>
  <c r="BK712" i="5"/>
  <c r="J423" i="5"/>
  <c r="BK335" i="5"/>
  <c r="J229" i="5"/>
  <c r="J790" i="5"/>
  <c r="BK743" i="5"/>
  <c r="BK465" i="5"/>
  <c r="J314" i="5"/>
  <c r="J140" i="5"/>
  <c r="BK731" i="5"/>
  <c r="BK673" i="5"/>
  <c r="BK462" i="5"/>
  <c r="BK254" i="5"/>
  <c r="BK509" i="5"/>
  <c r="J390" i="5"/>
  <c r="J289" i="5"/>
  <c r="J170" i="5"/>
  <c r="J143" i="6"/>
  <c r="J173" i="6"/>
  <c r="BK143" i="6"/>
  <c r="J236" i="6"/>
  <c r="BK208" i="6"/>
  <c r="BK151" i="6"/>
  <c r="BK159" i="6"/>
  <c r="J253" i="6"/>
  <c r="J203" i="6"/>
  <c r="BK150" i="2"/>
  <c r="AS122" i="1"/>
  <c r="J139" i="2"/>
  <c r="J217" i="3"/>
  <c r="BK225" i="3"/>
  <c r="J179" i="3"/>
  <c r="J182" i="3"/>
  <c r="BK205" i="3"/>
  <c r="J140" i="3"/>
  <c r="BK173" i="3"/>
  <c r="BK127" i="3"/>
  <c r="J170" i="3"/>
  <c r="BK627" i="4"/>
  <c r="BK512" i="4"/>
  <c r="J412" i="4"/>
  <c r="J292" i="4"/>
  <c r="J627" i="4"/>
  <c r="J449" i="4"/>
  <c r="BK267" i="4"/>
  <c r="BK538" i="4"/>
  <c r="BK422" i="4"/>
  <c r="J647" i="4"/>
  <c r="BK518" i="4"/>
  <c r="BK492" i="4"/>
  <c r="BK354" i="4"/>
  <c r="BK217" i="4"/>
  <c r="J685" i="4"/>
  <c r="J578" i="4"/>
  <c r="J409" i="4"/>
  <c r="J311" i="4"/>
  <c r="J213" i="4"/>
  <c r="BK647" i="4"/>
  <c r="J435" i="4"/>
  <c r="BK339" i="4"/>
  <c r="J173" i="4"/>
  <c r="J499" i="4"/>
  <c r="J308" i="4"/>
  <c r="J709" i="4"/>
  <c r="BK612" i="4"/>
  <c r="BK387" i="4"/>
  <c r="BK195" i="4"/>
  <c r="BK688" i="4"/>
  <c r="BK529" i="4"/>
  <c r="BK298" i="4"/>
  <c r="J399" i="4"/>
  <c r="J144" i="4"/>
  <c r="J669" i="5"/>
  <c r="BK376" i="5"/>
  <c r="BK658" i="5"/>
  <c r="BK503" i="5"/>
  <c r="BK387" i="5"/>
  <c r="BK267" i="5"/>
  <c r="BK647" i="5"/>
  <c r="BK668" i="5"/>
  <c r="J445" i="5"/>
  <c r="BK325" i="5"/>
  <c r="BK175" i="5"/>
  <c r="J836" i="5"/>
  <c r="J771" i="5"/>
  <c r="J728" i="5"/>
  <c r="BK602" i="5"/>
  <c r="J488" i="5"/>
  <c r="BK308" i="5"/>
  <c r="BK223" i="5"/>
  <c r="BK759" i="5"/>
  <c r="BK624" i="5"/>
  <c r="BK483" i="5"/>
  <c r="J304" i="5"/>
  <c r="BK836" i="5"/>
  <c r="J759" i="5"/>
  <c r="BK421" i="5"/>
  <c r="BK164" i="5"/>
  <c r="J787" i="5"/>
  <c r="J590" i="5"/>
  <c r="J308" i="5"/>
  <c r="BK555" i="5"/>
  <c r="J426" i="5"/>
  <c r="BK278" i="5"/>
  <c r="J217" i="6"/>
  <c r="J153" i="6"/>
  <c r="BK141" i="6"/>
  <c r="J256" i="6"/>
  <c r="J179" i="6"/>
  <c r="J265" i="6"/>
  <c r="BK157" i="6"/>
  <c r="J247" i="6"/>
  <c r="BK236" i="6"/>
  <c r="BK170" i="7"/>
  <c r="J150" i="7"/>
  <c r="BK135" i="7"/>
  <c r="J130" i="7"/>
  <c r="BK315" i="8"/>
  <c r="J348" i="8"/>
  <c r="BK234" i="8"/>
  <c r="J412" i="8"/>
  <c r="J306" i="8"/>
  <c r="BK223" i="8"/>
  <c r="J354" i="8"/>
  <c r="J234" i="8"/>
  <c r="J406" i="8"/>
  <c r="BK356" i="8"/>
  <c r="BK326" i="8"/>
  <c r="BK293" i="8"/>
  <c r="J352" i="8"/>
  <c r="J271" i="8"/>
  <c r="J159" i="8"/>
  <c r="BK239" i="8"/>
  <c r="BK137" i="8"/>
  <c r="J326" i="8"/>
  <c r="BK210" i="8"/>
  <c r="J145" i="8"/>
  <c r="J382" i="8"/>
  <c r="BK274" i="8"/>
  <c r="J137" i="8"/>
  <c r="BK283" i="8"/>
  <c r="BK233" i="8"/>
  <c r="BK280" i="9"/>
  <c r="BK140" i="9"/>
  <c r="J283" i="9"/>
  <c r="BK180" i="9"/>
  <c r="J344" i="9"/>
  <c r="J312" i="9"/>
  <c r="J241" i="9"/>
  <c r="BK332" i="9"/>
  <c r="BK246" i="9"/>
  <c r="BK184" i="9"/>
  <c r="BK330" i="9"/>
  <c r="J306" i="9"/>
  <c r="J256" i="9"/>
  <c r="BK213" i="9"/>
  <c r="BK304" i="9"/>
  <c r="BK211" i="9"/>
  <c r="J302" i="9"/>
  <c r="BK215" i="9"/>
  <c r="J154" i="9"/>
  <c r="J276" i="9"/>
  <c r="J131" i="9"/>
  <c r="BK340" i="9"/>
  <c r="BK272" i="9"/>
  <c r="J190" i="9"/>
  <c r="J180" i="9"/>
  <c r="J142" i="9"/>
  <c r="J391" i="10"/>
  <c r="J353" i="10"/>
  <c r="BK273" i="10"/>
  <c r="J571" i="10"/>
  <c r="BK496" i="10"/>
  <c r="BK372" i="10"/>
  <c r="BK311" i="10"/>
  <c r="BK279" i="10"/>
  <c r="BK231" i="10"/>
  <c r="BK163" i="10"/>
  <c r="J564" i="10"/>
  <c r="BK422" i="10"/>
  <c r="BK392" i="10"/>
  <c r="J279" i="10"/>
  <c r="BK185" i="10"/>
  <c r="J144" i="10"/>
  <c r="BK490" i="10"/>
  <c r="J222" i="10"/>
  <c r="BK564" i="10"/>
  <c r="BK446" i="10"/>
  <c r="J385" i="10"/>
  <c r="BK277" i="10"/>
  <c r="J229" i="10"/>
  <c r="J165" i="10"/>
  <c r="J426" i="10"/>
  <c r="J366" i="10"/>
  <c r="BK282" i="10"/>
  <c r="BK193" i="10"/>
  <c r="J577" i="10"/>
  <c r="J542" i="10"/>
  <c r="BK406" i="10"/>
  <c r="BK360" i="10"/>
  <c r="BK187" i="10"/>
  <c r="BK554" i="10"/>
  <c r="BK441" i="10"/>
  <c r="J364" i="10"/>
  <c r="J309" i="10"/>
  <c r="J251" i="10"/>
  <c r="J181" i="10"/>
  <c r="J556" i="10"/>
  <c r="BK559" i="10"/>
  <c r="J440" i="10"/>
  <c r="BK418" i="10"/>
  <c r="BK326" i="10"/>
  <c r="BK404" i="10"/>
  <c r="BK335" i="10"/>
  <c r="J163" i="10"/>
  <c r="BK212" i="11"/>
  <c r="J154" i="11"/>
  <c r="J191" i="11"/>
  <c r="BK226" i="11"/>
  <c r="BK210" i="11"/>
  <c r="BK177" i="11"/>
  <c r="BK140" i="11"/>
  <c r="J171" i="11"/>
  <c r="BK134" i="11"/>
  <c r="J145" i="11"/>
  <c r="BK181" i="11"/>
  <c r="J159" i="11"/>
  <c r="J190" i="11"/>
  <c r="J153" i="11"/>
  <c r="J152" i="11"/>
  <c r="BK203" i="11"/>
  <c r="J173" i="11"/>
  <c r="J216" i="11"/>
  <c r="BK208" i="11"/>
  <c r="BK178" i="11"/>
  <c r="J137" i="11"/>
  <c r="J204" i="11"/>
  <c r="J156" i="11"/>
  <c r="BK209" i="12"/>
  <c r="J192" i="12"/>
  <c r="BK153" i="12"/>
  <c r="BK168" i="12"/>
  <c r="J212" i="12"/>
  <c r="J225" i="12"/>
  <c r="BK208" i="12"/>
  <c r="BK212" i="12"/>
  <c r="BK189" i="12"/>
  <c r="BK147" i="12"/>
  <c r="BK216" i="12"/>
  <c r="BK170" i="12"/>
  <c r="J134" i="12"/>
  <c r="BK173" i="12"/>
  <c r="J200" i="12"/>
  <c r="J158" i="12"/>
  <c r="BK197" i="12"/>
  <c r="J152" i="12"/>
  <c r="J195" i="12"/>
  <c r="BK163" i="12"/>
  <c r="BK220" i="12"/>
  <c r="BK165" i="12"/>
  <c r="BK134" i="12"/>
  <c r="J178" i="13"/>
  <c r="J143" i="13"/>
  <c r="J163" i="13"/>
  <c r="BK139" i="13"/>
  <c r="J173" i="13"/>
  <c r="J152" i="13"/>
  <c r="J159" i="13"/>
  <c r="BK177" i="13"/>
  <c r="J139" i="13"/>
  <c r="J144" i="13"/>
  <c r="J180" i="13"/>
  <c r="J164" i="13"/>
  <c r="BK137" i="14"/>
  <c r="J165" i="14"/>
  <c r="BK187" i="14"/>
  <c r="BK181" i="15"/>
  <c r="BK176" i="15"/>
  <c r="J175" i="15"/>
  <c r="J166" i="15"/>
  <c r="J165" i="15"/>
  <c r="J164" i="15"/>
  <c r="J160" i="15"/>
  <c r="J157" i="15"/>
  <c r="BK146" i="15"/>
  <c r="BK141" i="15"/>
  <c r="BK140" i="15"/>
  <c r="J130" i="15"/>
  <c r="J129" i="15"/>
  <c r="J185" i="15"/>
  <c r="BK172" i="15"/>
  <c r="BK168" i="15"/>
  <c r="BK159" i="15"/>
  <c r="J158" i="15"/>
  <c r="BK157" i="15"/>
  <c r="J139" i="15"/>
  <c r="J138" i="15"/>
  <c r="J137" i="15"/>
  <c r="BK135" i="15"/>
  <c r="BK134" i="15"/>
  <c r="BK127" i="15"/>
  <c r="BK194" i="15"/>
  <c r="J192" i="15"/>
  <c r="J187" i="15"/>
  <c r="BK175" i="15"/>
  <c r="BK171" i="15"/>
  <c r="J163" i="15"/>
  <c r="J155" i="15"/>
  <c r="J152" i="15"/>
  <c r="BK151" i="15"/>
  <c r="J148" i="15"/>
  <c r="BK142" i="15"/>
  <c r="J190" i="15"/>
  <c r="BK155" i="15"/>
  <c r="BK195" i="15"/>
  <c r="BK150" i="15"/>
  <c r="BK133" i="15"/>
  <c r="BK156" i="15"/>
  <c r="J179" i="15"/>
  <c r="J195" i="15"/>
  <c r="J174" i="15"/>
  <c r="BK162" i="15"/>
  <c r="BK129" i="15"/>
  <c r="BK173" i="15"/>
  <c r="BK153" i="15"/>
  <c r="J162" i="15"/>
  <c r="BK139" i="15"/>
  <c r="J161" i="16"/>
  <c r="J149" i="16"/>
  <c r="J134" i="16"/>
  <c r="BK134" i="16"/>
  <c r="BK145" i="16"/>
  <c r="J174" i="16"/>
  <c r="J179" i="16"/>
  <c r="BK132" i="16"/>
  <c r="J130" i="17"/>
  <c r="BK131" i="18"/>
  <c r="J131" i="18"/>
  <c r="BK143" i="19"/>
  <c r="BK138" i="19"/>
  <c r="J128" i="19"/>
  <c r="BK133" i="19"/>
  <c r="BK128" i="2" l="1"/>
  <c r="J128" i="2"/>
  <c r="J100" i="2"/>
  <c r="BK126" i="3"/>
  <c r="J126" i="3"/>
  <c r="J100" i="3"/>
  <c r="BK228" i="3"/>
  <c r="J228" i="3"/>
  <c r="J102" i="3"/>
  <c r="T448" i="4"/>
  <c r="BK701" i="4"/>
  <c r="BK131" i="5"/>
  <c r="J131" i="5"/>
  <c r="J100" i="5"/>
  <c r="BK403" i="5"/>
  <c r="J403" i="5"/>
  <c r="J101" i="5"/>
  <c r="BK428" i="5"/>
  <c r="J428" i="5"/>
  <c r="J102" i="5"/>
  <c r="P677" i="5"/>
  <c r="T126" i="6"/>
  <c r="BK124" i="7"/>
  <c r="J124" i="7"/>
  <c r="J100" i="7"/>
  <c r="BK132" i="8"/>
  <c r="J132" i="8"/>
  <c r="J100" i="8"/>
  <c r="R218" i="8"/>
  <c r="T243" i="8"/>
  <c r="T251" i="8"/>
  <c r="BK403" i="8"/>
  <c r="J403" i="8"/>
  <c r="J107" i="8"/>
  <c r="BK219" i="9"/>
  <c r="J219" i="9"/>
  <c r="J101" i="9"/>
  <c r="P236" i="9"/>
  <c r="P351" i="9"/>
  <c r="T201" i="3"/>
  <c r="R134" i="4"/>
  <c r="T304" i="4"/>
  <c r="T317" i="4"/>
  <c r="R323" i="4"/>
  <c r="BK421" i="4"/>
  <c r="J421" i="4"/>
  <c r="J104" i="4"/>
  <c r="BK659" i="4"/>
  <c r="J659" i="4"/>
  <c r="J106" i="4"/>
  <c r="T708" i="4"/>
  <c r="R435" i="5"/>
  <c r="T641" i="5"/>
  <c r="T793" i="5"/>
  <c r="P126" i="6"/>
  <c r="BK268" i="8"/>
  <c r="J268" i="8"/>
  <c r="J105" i="8"/>
  <c r="T403" i="8"/>
  <c r="P245" i="9"/>
  <c r="R334" i="10"/>
  <c r="P537" i="10"/>
  <c r="T574" i="10"/>
  <c r="R126" i="3"/>
  <c r="R228" i="3"/>
  <c r="T134" i="4"/>
  <c r="R304" i="4"/>
  <c r="R317" i="4"/>
  <c r="T323" i="4"/>
  <c r="T421" i="4"/>
  <c r="T659" i="4"/>
  <c r="T701" i="4"/>
  <c r="T700" i="4"/>
  <c r="P435" i="5"/>
  <c r="R641" i="5"/>
  <c r="BK793" i="5"/>
  <c r="J793" i="5"/>
  <c r="J106" i="5"/>
  <c r="BK126" i="6"/>
  <c r="J126" i="6"/>
  <c r="J100" i="6"/>
  <c r="R262" i="6"/>
  <c r="P124" i="7"/>
  <c r="P123" i="7"/>
  <c r="P122" i="7"/>
  <c r="AU106" i="1"/>
  <c r="R268" i="8"/>
  <c r="R403" i="8"/>
  <c r="BK245" i="9"/>
  <c r="J245" i="9"/>
  <c r="J103" i="9"/>
  <c r="BK137" i="10"/>
  <c r="P246" i="10"/>
  <c r="P263" i="10"/>
  <c r="R288" i="10"/>
  <c r="R308" i="10"/>
  <c r="P321" i="10"/>
  <c r="P510" i="10"/>
  <c r="P566" i="10"/>
  <c r="BK133" i="11"/>
  <c r="J133" i="11"/>
  <c r="J100" i="11"/>
  <c r="BK139" i="11"/>
  <c r="J139" i="11"/>
  <c r="J102" i="11"/>
  <c r="BK186" i="11"/>
  <c r="J186" i="11"/>
  <c r="J106" i="11"/>
  <c r="P222" i="11"/>
  <c r="P221" i="11"/>
  <c r="T143" i="12"/>
  <c r="P180" i="12"/>
  <c r="T180" i="12"/>
  <c r="P223" i="12"/>
  <c r="P222" i="12"/>
  <c r="BK132" i="13"/>
  <c r="BK131" i="13"/>
  <c r="J131" i="13"/>
  <c r="J99" i="13"/>
  <c r="BK157" i="13"/>
  <c r="J157" i="13"/>
  <c r="J105" i="13"/>
  <c r="BK185" i="13"/>
  <c r="BK184" i="13"/>
  <c r="J184" i="13"/>
  <c r="J107" i="13"/>
  <c r="P131" i="15"/>
  <c r="T125" i="16"/>
  <c r="T124" i="16"/>
  <c r="T123" i="16"/>
  <c r="P133" i="11"/>
  <c r="P132" i="11"/>
  <c r="T186" i="11"/>
  <c r="BK133" i="12"/>
  <c r="BK132" i="12"/>
  <c r="R139" i="12"/>
  <c r="R138" i="12"/>
  <c r="BK223" i="12"/>
  <c r="BK222" i="12"/>
  <c r="J222" i="12"/>
  <c r="J108" i="12"/>
  <c r="P141" i="13"/>
  <c r="R157" i="13"/>
  <c r="R185" i="13"/>
  <c r="R184" i="13"/>
  <c r="T125" i="14"/>
  <c r="T124" i="14"/>
  <c r="T123" i="14"/>
  <c r="BK131" i="15"/>
  <c r="J131" i="15"/>
  <c r="J101" i="15"/>
  <c r="P125" i="16"/>
  <c r="P124" i="16"/>
  <c r="P123" i="16"/>
  <c r="AU123" i="1"/>
  <c r="T126" i="3"/>
  <c r="BK134" i="4"/>
  <c r="P448" i="4"/>
  <c r="R701" i="4"/>
  <c r="T435" i="5"/>
  <c r="P641" i="5"/>
  <c r="R793" i="5"/>
  <c r="R126" i="6"/>
  <c r="R125" i="6"/>
  <c r="R124" i="6"/>
  <c r="R124" i="7"/>
  <c r="R123" i="7"/>
  <c r="R122" i="7"/>
  <c r="BK246" i="10"/>
  <c r="J246" i="10"/>
  <c r="J101" i="10"/>
  <c r="T246" i="10"/>
  <c r="BK288" i="10"/>
  <c r="J288" i="10"/>
  <c r="J103" i="10"/>
  <c r="BK308" i="10"/>
  <c r="J308" i="10"/>
  <c r="J104" i="10"/>
  <c r="T321" i="10"/>
  <c r="R510" i="10"/>
  <c r="R574" i="10"/>
  <c r="R133" i="11"/>
  <c r="R132" i="11"/>
  <c r="R186" i="11"/>
  <c r="R222" i="11"/>
  <c r="R221" i="11"/>
  <c r="BK143" i="12"/>
  <c r="T183" i="12"/>
  <c r="R210" i="12"/>
  <c r="T223" i="12"/>
  <c r="T222" i="12"/>
  <c r="BK141" i="13"/>
  <c r="J141" i="13"/>
  <c r="J104" i="13"/>
  <c r="R125" i="14"/>
  <c r="R124" i="14"/>
  <c r="R123" i="14"/>
  <c r="BK125" i="18"/>
  <c r="J125" i="18"/>
  <c r="J100" i="18"/>
  <c r="P128" i="2"/>
  <c r="P127" i="2"/>
  <c r="P126" i="2"/>
  <c r="AU96" i="1"/>
  <c r="P201" i="3"/>
  <c r="BK448" i="4"/>
  <c r="J448" i="4"/>
  <c r="J105" i="4"/>
  <c r="R708" i="4"/>
  <c r="R131" i="5"/>
  <c r="R403" i="5"/>
  <c r="R428" i="5"/>
  <c r="T677" i="5"/>
  <c r="BK262" i="6"/>
  <c r="J262" i="6"/>
  <c r="J101" i="6"/>
  <c r="P268" i="8"/>
  <c r="P403" i="8"/>
  <c r="T130" i="9"/>
  <c r="BK236" i="9"/>
  <c r="J236" i="9"/>
  <c r="J102" i="9"/>
  <c r="T236" i="9"/>
  <c r="T334" i="10"/>
  <c r="R537" i="10"/>
  <c r="R566" i="10"/>
  <c r="R536" i="10" s="1"/>
  <c r="BK143" i="11"/>
  <c r="J143" i="11"/>
  <c r="J104" i="11"/>
  <c r="P214" i="11"/>
  <c r="BK139" i="12"/>
  <c r="J139" i="12"/>
  <c r="J102" i="12"/>
  <c r="R183" i="12"/>
  <c r="P210" i="12"/>
  <c r="R223" i="12"/>
  <c r="R222" i="12"/>
  <c r="R161" i="13"/>
  <c r="T126" i="15"/>
  <c r="BK201" i="3"/>
  <c r="J201" i="3"/>
  <c r="J101" i="3"/>
  <c r="BK304" i="4"/>
  <c r="J304" i="4"/>
  <c r="J101" i="4"/>
  <c r="BK317" i="4"/>
  <c r="J317" i="4"/>
  <c r="J102" i="4"/>
  <c r="P323" i="4"/>
  <c r="R421" i="4"/>
  <c r="P659" i="4"/>
  <c r="P708" i="4"/>
  <c r="T131" i="5"/>
  <c r="T403" i="5"/>
  <c r="P428" i="5"/>
  <c r="R677" i="5"/>
  <c r="P262" i="6"/>
  <c r="T124" i="7"/>
  <c r="T123" i="7"/>
  <c r="T122" i="7"/>
  <c r="R132" i="8"/>
  <c r="BK218" i="8"/>
  <c r="J218" i="8"/>
  <c r="J102" i="8"/>
  <c r="BK243" i="8"/>
  <c r="J243" i="8"/>
  <c r="J103" i="8"/>
  <c r="BK251" i="8"/>
  <c r="J251" i="8"/>
  <c r="J104" i="8"/>
  <c r="BK390" i="8"/>
  <c r="J390" i="8"/>
  <c r="J106" i="8"/>
  <c r="R245" i="9"/>
  <c r="R137" i="10"/>
  <c r="BK263" i="10"/>
  <c r="J263" i="10"/>
  <c r="J102" i="10"/>
  <c r="P288" i="10"/>
  <c r="P308" i="10"/>
  <c r="R321" i="10"/>
  <c r="BK537" i="10"/>
  <c r="J537" i="10"/>
  <c r="J111" i="10"/>
  <c r="T566" i="10"/>
  <c r="P143" i="11"/>
  <c r="P182" i="11"/>
  <c r="R214" i="11"/>
  <c r="P133" i="12"/>
  <c r="P132" i="12"/>
  <c r="P139" i="12"/>
  <c r="P138" i="12"/>
  <c r="BK183" i="12"/>
  <c r="J183" i="12"/>
  <c r="J106" i="12"/>
  <c r="R132" i="13"/>
  <c r="R131" i="13"/>
  <c r="T157" i="13"/>
  <c r="R131" i="15"/>
  <c r="T132" i="8"/>
  <c r="P218" i="8"/>
  <c r="P243" i="8"/>
  <c r="R251" i="8"/>
  <c r="R390" i="8"/>
  <c r="R130" i="9"/>
  <c r="T219" i="9"/>
  <c r="BK351" i="9"/>
  <c r="J351" i="9"/>
  <c r="J105" i="9"/>
  <c r="BK334" i="10"/>
  <c r="J334" i="10"/>
  <c r="J106" i="10"/>
  <c r="BK510" i="10"/>
  <c r="J510" i="10"/>
  <c r="J108" i="10"/>
  <c r="BK566" i="10"/>
  <c r="J566" i="10"/>
  <c r="J112" i="10"/>
  <c r="T143" i="11"/>
  <c r="T182" i="11"/>
  <c r="BK222" i="11"/>
  <c r="J222" i="11"/>
  <c r="J109" i="11"/>
  <c r="R133" i="12"/>
  <c r="R132" i="12"/>
  <c r="T139" i="12"/>
  <c r="T138" i="12"/>
  <c r="P183" i="12"/>
  <c r="T141" i="13"/>
  <c r="P185" i="13"/>
  <c r="P184" i="13"/>
  <c r="P125" i="14"/>
  <c r="P124" i="14"/>
  <c r="P123" i="14"/>
  <c r="AU120" i="1"/>
  <c r="R126" i="15"/>
  <c r="R125" i="15"/>
  <c r="BK193" i="15"/>
  <c r="J193" i="15"/>
  <c r="J102" i="15"/>
  <c r="R125" i="16"/>
  <c r="R124" i="16"/>
  <c r="R123" i="16"/>
  <c r="R125" i="18"/>
  <c r="R124" i="18"/>
  <c r="R123" i="18"/>
  <c r="R126" i="19"/>
  <c r="R125" i="19"/>
  <c r="R124" i="19"/>
  <c r="R448" i="4"/>
  <c r="BK708" i="4"/>
  <c r="J708" i="4"/>
  <c r="J110" i="4"/>
  <c r="P131" i="5"/>
  <c r="P403" i="5"/>
  <c r="T428" i="5"/>
  <c r="BK641" i="5"/>
  <c r="J641" i="5"/>
  <c r="J104" i="5"/>
  <c r="P793" i="5"/>
  <c r="R243" i="8"/>
  <c r="T390" i="8"/>
  <c r="T245" i="9"/>
  <c r="R141" i="13"/>
  <c r="R140" i="13"/>
  <c r="P157" i="13"/>
  <c r="T185" i="13"/>
  <c r="T184" i="13"/>
  <c r="BK125" i="14"/>
  <c r="J125" i="14"/>
  <c r="J100" i="14"/>
  <c r="P126" i="15"/>
  <c r="T193" i="15"/>
  <c r="T125" i="17"/>
  <c r="T124" i="17"/>
  <c r="T123" i="17"/>
  <c r="P125" i="18"/>
  <c r="P124" i="18"/>
  <c r="P123" i="18"/>
  <c r="AU125" i="1"/>
  <c r="T126" i="19"/>
  <c r="T125" i="19"/>
  <c r="T124" i="19"/>
  <c r="T228" i="3"/>
  <c r="P132" i="8"/>
  <c r="T218" i="8"/>
  <c r="P251" i="8"/>
  <c r="P390" i="8"/>
  <c r="P130" i="9"/>
  <c r="R219" i="9"/>
  <c r="R351" i="9"/>
  <c r="P137" i="10"/>
  <c r="R246" i="10"/>
  <c r="R263" i="10"/>
  <c r="T288" i="10"/>
  <c r="BK321" i="10"/>
  <c r="J321" i="10"/>
  <c r="J105" i="10"/>
  <c r="P574" i="10"/>
  <c r="T133" i="11"/>
  <c r="T132" i="11"/>
  <c r="R139" i="11"/>
  <c r="R138" i="11"/>
  <c r="T139" i="11"/>
  <c r="T138" i="11"/>
  <c r="BK182" i="11"/>
  <c r="J182" i="11"/>
  <c r="J105" i="11"/>
  <c r="BK214" i="11"/>
  <c r="J214" i="11"/>
  <c r="J107" i="11"/>
  <c r="R143" i="12"/>
  <c r="BK210" i="12"/>
  <c r="J210" i="12"/>
  <c r="J107" i="12"/>
  <c r="T210" i="12"/>
  <c r="T161" i="13"/>
  <c r="R193" i="15"/>
  <c r="BK125" i="16"/>
  <c r="J125" i="16"/>
  <c r="J100" i="16"/>
  <c r="BK125" i="17"/>
  <c r="BK126" i="19"/>
  <c r="J126" i="19"/>
  <c r="J100" i="19"/>
  <c r="R128" i="2"/>
  <c r="R127" i="2"/>
  <c r="R126" i="2"/>
  <c r="P126" i="3"/>
  <c r="P228" i="3"/>
  <c r="P125" i="3" s="1"/>
  <c r="P124" i="3" s="1"/>
  <c r="AU98" i="1" s="1"/>
  <c r="T137" i="10"/>
  <c r="T263" i="10"/>
  <c r="T308" i="10"/>
  <c r="T510" i="10"/>
  <c r="BK574" i="10"/>
  <c r="J574" i="10"/>
  <c r="J113" i="10"/>
  <c r="R143" i="11"/>
  <c r="R182" i="11"/>
  <c r="R142" i="11" s="1"/>
  <c r="R131" i="11" s="1"/>
  <c r="T214" i="11"/>
  <c r="T133" i="12"/>
  <c r="T132" i="12"/>
  <c r="P132" i="13"/>
  <c r="P131" i="13"/>
  <c r="P161" i="13"/>
  <c r="T131" i="15"/>
  <c r="T125" i="15"/>
  <c r="T124" i="15"/>
  <c r="R125" i="17"/>
  <c r="R124" i="17"/>
  <c r="R123" i="17"/>
  <c r="T125" i="18"/>
  <c r="T124" i="18"/>
  <c r="T123" i="18"/>
  <c r="T128" i="2"/>
  <c r="T127" i="2"/>
  <c r="T126" i="2"/>
  <c r="R201" i="3"/>
  <c r="P134" i="4"/>
  <c r="P304" i="4"/>
  <c r="P317" i="4"/>
  <c r="BK323" i="4"/>
  <c r="J323" i="4"/>
  <c r="J103" i="4"/>
  <c r="P421" i="4"/>
  <c r="R659" i="4"/>
  <c r="P701" i="4"/>
  <c r="P700" i="4"/>
  <c r="BK435" i="5"/>
  <c r="J435" i="5"/>
  <c r="J103" i="5"/>
  <c r="BK677" i="5"/>
  <c r="J677" i="5"/>
  <c r="J105" i="5"/>
  <c r="T262" i="6"/>
  <c r="T268" i="8"/>
  <c r="BK130" i="9"/>
  <c r="J130" i="9"/>
  <c r="J100" i="9"/>
  <c r="P219" i="9"/>
  <c r="R236" i="9"/>
  <c r="T351" i="9"/>
  <c r="P334" i="10"/>
  <c r="T537" i="10"/>
  <c r="T536" i="10"/>
  <c r="P139" i="11"/>
  <c r="P138" i="11"/>
  <c r="P186" i="11"/>
  <c r="T222" i="11"/>
  <c r="T221" i="11"/>
  <c r="P143" i="12"/>
  <c r="P142" i="12"/>
  <c r="P131" i="12"/>
  <c r="AU116" i="1"/>
  <c r="BK180" i="12"/>
  <c r="J180" i="12"/>
  <c r="J105" i="12"/>
  <c r="R180" i="12"/>
  <c r="T132" i="13"/>
  <c r="T131" i="13"/>
  <c r="BK161" i="13"/>
  <c r="J161" i="13"/>
  <c r="J106" i="13"/>
  <c r="BK126" i="15"/>
  <c r="J126" i="15"/>
  <c r="J100" i="15"/>
  <c r="P193" i="15"/>
  <c r="P125" i="17"/>
  <c r="P124" i="17"/>
  <c r="P123" i="17"/>
  <c r="AU124" i="1"/>
  <c r="P126" i="19"/>
  <c r="P125" i="19"/>
  <c r="P124" i="19"/>
  <c r="AU126" i="1"/>
  <c r="BK839" i="5"/>
  <c r="J839" i="5"/>
  <c r="J107" i="5"/>
  <c r="BK149" i="2"/>
  <c r="J149" i="2"/>
  <c r="J104" i="2"/>
  <c r="BK138" i="2"/>
  <c r="J138" i="2"/>
  <c r="J101" i="2"/>
  <c r="BK378" i="9"/>
  <c r="J378" i="9"/>
  <c r="J106" i="9"/>
  <c r="BK138" i="13"/>
  <c r="J138" i="13"/>
  <c r="J102" i="13"/>
  <c r="BK270" i="6"/>
  <c r="J270" i="6"/>
  <c r="J102" i="6"/>
  <c r="BK142" i="2"/>
  <c r="J142" i="2"/>
  <c r="J102" i="2"/>
  <c r="BK697" i="4"/>
  <c r="J697" i="4"/>
  <c r="J107" i="4"/>
  <c r="BK346" i="9"/>
  <c r="J346" i="9"/>
  <c r="J104" i="9"/>
  <c r="BK505" i="10"/>
  <c r="J505" i="10"/>
  <c r="J107" i="10"/>
  <c r="BK533" i="10"/>
  <c r="J533" i="10"/>
  <c r="J109" i="10"/>
  <c r="BK157" i="17"/>
  <c r="J157" i="17"/>
  <c r="J101" i="17"/>
  <c r="BK133" i="18"/>
  <c r="J133" i="18"/>
  <c r="J101" i="18"/>
  <c r="BK180" i="16"/>
  <c r="J180" i="16"/>
  <c r="J101" i="16"/>
  <c r="BK144" i="19"/>
  <c r="J144" i="19"/>
  <c r="J101" i="19"/>
  <c r="BK213" i="8"/>
  <c r="J213" i="8"/>
  <c r="J101" i="8"/>
  <c r="BK146" i="2"/>
  <c r="J146" i="2"/>
  <c r="J103" i="2"/>
  <c r="BK220" i="14"/>
  <c r="J220" i="14"/>
  <c r="J101" i="14"/>
  <c r="BK146" i="19"/>
  <c r="J146" i="19"/>
  <c r="J102" i="19"/>
  <c r="BK414" i="8"/>
  <c r="J414" i="8"/>
  <c r="J108" i="8"/>
  <c r="J94" i="19"/>
  <c r="J120" i="19"/>
  <c r="BE127" i="19"/>
  <c r="J118" i="19"/>
  <c r="F94" i="19"/>
  <c r="BE128" i="19"/>
  <c r="BE129" i="19"/>
  <c r="BE137" i="19"/>
  <c r="BE142" i="19"/>
  <c r="BE143" i="19"/>
  <c r="BK124" i="18"/>
  <c r="BK123" i="18"/>
  <c r="J123" i="18"/>
  <c r="E85" i="19"/>
  <c r="BE145" i="19"/>
  <c r="F93" i="19"/>
  <c r="BE131" i="19"/>
  <c r="BE130" i="19"/>
  <c r="BE133" i="19"/>
  <c r="BE138" i="19"/>
  <c r="BE132" i="19"/>
  <c r="BE147" i="19"/>
  <c r="J125" i="17"/>
  <c r="J100" i="17"/>
  <c r="J94" i="18"/>
  <c r="BE131" i="18"/>
  <c r="BE132" i="18"/>
  <c r="F94" i="18"/>
  <c r="J117" i="18"/>
  <c r="E85" i="18"/>
  <c r="J119" i="18"/>
  <c r="BE134" i="18"/>
  <c r="F119" i="18"/>
  <c r="BE130" i="18"/>
  <c r="BE126" i="18"/>
  <c r="J93" i="17"/>
  <c r="BE132" i="17"/>
  <c r="E85" i="17"/>
  <c r="BE131" i="17"/>
  <c r="BE135" i="17"/>
  <c r="J94" i="17"/>
  <c r="F119" i="17"/>
  <c r="BE134" i="17"/>
  <c r="BE139" i="17"/>
  <c r="BE133" i="17"/>
  <c r="BE143" i="17"/>
  <c r="BK124" i="16"/>
  <c r="BK123" i="16"/>
  <c r="J123" i="16"/>
  <c r="J98" i="16"/>
  <c r="F120" i="17"/>
  <c r="J117" i="17"/>
  <c r="BE127" i="17"/>
  <c r="BE136" i="17"/>
  <c r="BE126" i="17"/>
  <c r="BE147" i="17"/>
  <c r="BE151" i="17"/>
  <c r="BE155" i="17"/>
  <c r="BE158" i="17"/>
  <c r="BE130" i="17"/>
  <c r="BE156" i="17"/>
  <c r="F93" i="16"/>
  <c r="BE130" i="16"/>
  <c r="BE133" i="16"/>
  <c r="BE139" i="16"/>
  <c r="BE161" i="16"/>
  <c r="BE169" i="16"/>
  <c r="E85" i="16"/>
  <c r="BE135" i="16"/>
  <c r="BE158" i="16"/>
  <c r="BK125" i="15"/>
  <c r="J125" i="15"/>
  <c r="J99" i="15"/>
  <c r="BE134" i="16"/>
  <c r="BE136" i="16"/>
  <c r="BE154" i="16"/>
  <c r="BE126" i="16"/>
  <c r="BE132" i="16"/>
  <c r="BE173" i="16"/>
  <c r="F94" i="16"/>
  <c r="BE179" i="16"/>
  <c r="J117" i="16"/>
  <c r="BE131" i="16"/>
  <c r="J94" i="16"/>
  <c r="BE127" i="16"/>
  <c r="BE142" i="16"/>
  <c r="BE150" i="16"/>
  <c r="BE162" i="16"/>
  <c r="BE145" i="16"/>
  <c r="BE168" i="16"/>
  <c r="BE174" i="16"/>
  <c r="BE178" i="16"/>
  <c r="BE181" i="16"/>
  <c r="J93" i="16"/>
  <c r="BE149" i="16"/>
  <c r="BE141" i="15"/>
  <c r="BE165" i="15"/>
  <c r="BE166" i="15"/>
  <c r="BE188" i="15"/>
  <c r="J94" i="15"/>
  <c r="BE130" i="15"/>
  <c r="BE133" i="15"/>
  <c r="BE134" i="15"/>
  <c r="BE139" i="15"/>
  <c r="BE140" i="15"/>
  <c r="BE147" i="15"/>
  <c r="BE151" i="15"/>
  <c r="BE154" i="15"/>
  <c r="BE159" i="15"/>
  <c r="BE177" i="15"/>
  <c r="BE184" i="15"/>
  <c r="BK124" i="14"/>
  <c r="J124" i="14"/>
  <c r="J99" i="14"/>
  <c r="F121" i="15"/>
  <c r="BE135" i="15"/>
  <c r="BE149" i="15"/>
  <c r="BE162" i="15"/>
  <c r="BE174" i="15"/>
  <c r="BE175" i="15"/>
  <c r="BE195" i="15"/>
  <c r="F120" i="15"/>
  <c r="BE137" i="15"/>
  <c r="BE144" i="15"/>
  <c r="BE148" i="15"/>
  <c r="BE191" i="15"/>
  <c r="BE196" i="15"/>
  <c r="J93" i="15"/>
  <c r="BE127" i="15"/>
  <c r="BE129" i="15"/>
  <c r="BE138" i="15"/>
  <c r="BE156" i="15"/>
  <c r="BE157" i="15"/>
  <c r="BE163" i="15"/>
  <c r="BE168" i="15"/>
  <c r="BE170" i="15"/>
  <c r="BE186" i="15"/>
  <c r="BE192" i="15"/>
  <c r="J118" i="15"/>
  <c r="BE145" i="15"/>
  <c r="BE152" i="15"/>
  <c r="BE161" i="15"/>
  <c r="BE190" i="15"/>
  <c r="E85" i="15"/>
  <c r="BE143" i="15"/>
  <c r="BE169" i="15"/>
  <c r="BE171" i="15"/>
  <c r="BE181" i="15"/>
  <c r="BE194" i="15"/>
  <c r="BE146" i="15"/>
  <c r="BE150" i="15"/>
  <c r="BE167" i="15"/>
  <c r="BE172" i="15"/>
  <c r="BE187" i="15"/>
  <c r="BE132" i="15"/>
  <c r="BE164" i="15"/>
  <c r="BE173" i="15"/>
  <c r="BE183" i="15"/>
  <c r="BE185" i="15"/>
  <c r="BE189" i="15"/>
  <c r="BE128" i="15"/>
  <c r="BE142" i="15"/>
  <c r="BE160" i="15"/>
  <c r="BE176" i="15"/>
  <c r="BE179" i="15"/>
  <c r="BE182" i="15"/>
  <c r="BE136" i="15"/>
  <c r="BE153" i="15"/>
  <c r="BE155" i="15"/>
  <c r="BE158" i="15"/>
  <c r="BE178" i="15"/>
  <c r="BE180" i="15"/>
  <c r="E85" i="14"/>
  <c r="BE137" i="14"/>
  <c r="BK140" i="13"/>
  <c r="J140" i="13"/>
  <c r="J103" i="13"/>
  <c r="J91" i="14"/>
  <c r="F120" i="14"/>
  <c r="BE132" i="14"/>
  <c r="BE154" i="14"/>
  <c r="BE187" i="14"/>
  <c r="J185" i="13"/>
  <c r="J108" i="13"/>
  <c r="BE173" i="14"/>
  <c r="J132" i="13"/>
  <c r="J100" i="13"/>
  <c r="BE171" i="14"/>
  <c r="BE204" i="14"/>
  <c r="BE221" i="14"/>
  <c r="BE185" i="14"/>
  <c r="BE213" i="14"/>
  <c r="BE126" i="14"/>
  <c r="BE148" i="14"/>
  <c r="BE198" i="14"/>
  <c r="BE165" i="14"/>
  <c r="BE193" i="14"/>
  <c r="BE210" i="14"/>
  <c r="BE142" i="14"/>
  <c r="BE160" i="14"/>
  <c r="J133" i="12"/>
  <c r="J100" i="12"/>
  <c r="J91" i="13"/>
  <c r="BE144" i="13"/>
  <c r="E85" i="13"/>
  <c r="BE142" i="13"/>
  <c r="BE151" i="13"/>
  <c r="BE159" i="13"/>
  <c r="BE160" i="13"/>
  <c r="BE171" i="13"/>
  <c r="BE177" i="13"/>
  <c r="BE174" i="13"/>
  <c r="BE175" i="13"/>
  <c r="BE178" i="13"/>
  <c r="J132" i="12"/>
  <c r="J99" i="12"/>
  <c r="BE149" i="13"/>
  <c r="BE150" i="13"/>
  <c r="BE153" i="13"/>
  <c r="J143" i="12"/>
  <c r="J104" i="12"/>
  <c r="BE134" i="13"/>
  <c r="BE135" i="13"/>
  <c r="BE136" i="13"/>
  <c r="BE154" i="13"/>
  <c r="BE172" i="13"/>
  <c r="BE179" i="13"/>
  <c r="BE181" i="13"/>
  <c r="BE139" i="13"/>
  <c r="BE156" i="13"/>
  <c r="BE164" i="13"/>
  <c r="BE166" i="13"/>
  <c r="BE180" i="13"/>
  <c r="BE183" i="13"/>
  <c r="BE155" i="13"/>
  <c r="BE165" i="13"/>
  <c r="BE168" i="13"/>
  <c r="J223" i="12"/>
  <c r="J109" i="12"/>
  <c r="BE145" i="13"/>
  <c r="BE147" i="13"/>
  <c r="F94" i="13"/>
  <c r="BE133" i="13"/>
  <c r="BE158" i="13"/>
  <c r="BE167" i="13"/>
  <c r="BE170" i="13"/>
  <c r="BE176" i="13"/>
  <c r="BE146" i="13"/>
  <c r="BE148" i="13"/>
  <c r="BE163" i="13"/>
  <c r="BE187" i="13"/>
  <c r="BE143" i="13"/>
  <c r="BE152" i="13"/>
  <c r="BE162" i="13"/>
  <c r="BE169" i="13"/>
  <c r="BE173" i="13"/>
  <c r="BE182" i="13"/>
  <c r="BE186" i="13"/>
  <c r="BK132" i="11"/>
  <c r="J132" i="11"/>
  <c r="J99" i="11"/>
  <c r="BK221" i="11"/>
  <c r="J221" i="11"/>
  <c r="J108" i="11"/>
  <c r="BE144" i="12"/>
  <c r="BE147" i="12"/>
  <c r="BE154" i="12"/>
  <c r="BE137" i="12"/>
  <c r="BE155" i="12"/>
  <c r="BE161" i="12"/>
  <c r="BE174" i="12"/>
  <c r="BE184" i="12"/>
  <c r="BE209" i="12"/>
  <c r="F128" i="12"/>
  <c r="BE153" i="12"/>
  <c r="BE157" i="12"/>
  <c r="BE159" i="12"/>
  <c r="BE164" i="12"/>
  <c r="BE167" i="12"/>
  <c r="BE176" i="12"/>
  <c r="BE181" i="12"/>
  <c r="BE188" i="12"/>
  <c r="BE204" i="12"/>
  <c r="BE211" i="12"/>
  <c r="BE217" i="12"/>
  <c r="BE136" i="12"/>
  <c r="BE169" i="12"/>
  <c r="BE182" i="12"/>
  <c r="BE189" i="12"/>
  <c r="BE207" i="12"/>
  <c r="BE216" i="12"/>
  <c r="BE221" i="12"/>
  <c r="BE224" i="12"/>
  <c r="BE225" i="12"/>
  <c r="BE226" i="12"/>
  <c r="J125" i="12"/>
  <c r="BE134" i="12"/>
  <c r="BE162" i="12"/>
  <c r="BE165" i="12"/>
  <c r="BE177" i="12"/>
  <c r="BE186" i="12"/>
  <c r="BE187" i="12"/>
  <c r="BE191" i="12"/>
  <c r="BE196" i="12"/>
  <c r="BE206" i="12"/>
  <c r="BE213" i="12"/>
  <c r="BE218" i="12"/>
  <c r="BE227" i="12"/>
  <c r="BE170" i="12"/>
  <c r="BE175" i="12"/>
  <c r="BE185" i="12"/>
  <c r="BE193" i="12"/>
  <c r="BE208" i="12"/>
  <c r="BE141" i="12"/>
  <c r="BE152" i="12"/>
  <c r="BE178" i="12"/>
  <c r="BE190" i="12"/>
  <c r="BE172" i="12"/>
  <c r="BE195" i="12"/>
  <c r="BE215" i="12"/>
  <c r="BE135" i="12"/>
  <c r="BE148" i="12"/>
  <c r="BE166" i="12"/>
  <c r="BE168" i="12"/>
  <c r="BE198" i="12"/>
  <c r="BE199" i="12"/>
  <c r="BE201" i="12"/>
  <c r="BE212" i="12"/>
  <c r="E85" i="12"/>
  <c r="BE140" i="12"/>
  <c r="BE146" i="12"/>
  <c r="BE151" i="12"/>
  <c r="BE156" i="12"/>
  <c r="BE163" i="12"/>
  <c r="BE200" i="12"/>
  <c r="BE214" i="12"/>
  <c r="BK138" i="11"/>
  <c r="J138" i="11"/>
  <c r="J101" i="11"/>
  <c r="BK142" i="11"/>
  <c r="J142" i="11"/>
  <c r="J103" i="11"/>
  <c r="BE145" i="12"/>
  <c r="BE150" i="12"/>
  <c r="BE158" i="12"/>
  <c r="BE160" i="12"/>
  <c r="BE192" i="12"/>
  <c r="BE194" i="12"/>
  <c r="BE197" i="12"/>
  <c r="BE202" i="12"/>
  <c r="BE220" i="12"/>
  <c r="BE149" i="12"/>
  <c r="BE171" i="12"/>
  <c r="BE173" i="12"/>
  <c r="BE179" i="12"/>
  <c r="BE203" i="12"/>
  <c r="BE205" i="12"/>
  <c r="BE219" i="12"/>
  <c r="J137" i="10"/>
  <c r="J100" i="10"/>
  <c r="BE157" i="11"/>
  <c r="BE160" i="11"/>
  <c r="BE180" i="11"/>
  <c r="BE188" i="11"/>
  <c r="BE147" i="11"/>
  <c r="BE159" i="11"/>
  <c r="BE164" i="11"/>
  <c r="BE168" i="11"/>
  <c r="BE173" i="11"/>
  <c r="BE179" i="11"/>
  <c r="BE196" i="11"/>
  <c r="BE205" i="11"/>
  <c r="BE211" i="11"/>
  <c r="BE216" i="11"/>
  <c r="BE156" i="11"/>
  <c r="BE174" i="11"/>
  <c r="BE200" i="11"/>
  <c r="BE206" i="11"/>
  <c r="BE212" i="11"/>
  <c r="BE151" i="11"/>
  <c r="BE153" i="11"/>
  <c r="BE167" i="11"/>
  <c r="BE215" i="11"/>
  <c r="BE226" i="11"/>
  <c r="BK536" i="10"/>
  <c r="J536" i="10"/>
  <c r="J110" i="10"/>
  <c r="J91" i="11"/>
  <c r="BE136" i="11"/>
  <c r="BE144" i="11"/>
  <c r="BE146" i="11"/>
  <c r="BE178" i="11"/>
  <c r="BE181" i="11"/>
  <c r="BE195" i="11"/>
  <c r="BE213" i="11"/>
  <c r="BE220" i="11"/>
  <c r="BE225" i="11"/>
  <c r="E119" i="11"/>
  <c r="BE137" i="11"/>
  <c r="BE148" i="11"/>
  <c r="BE152" i="11"/>
  <c r="BE155" i="11"/>
  <c r="BE165" i="11"/>
  <c r="BE172" i="11"/>
  <c r="BE183" i="11"/>
  <c r="BE199" i="11"/>
  <c r="BE217" i="11"/>
  <c r="BE140" i="11"/>
  <c r="BE149" i="11"/>
  <c r="BE161" i="11"/>
  <c r="BE169" i="11"/>
  <c r="BE175" i="11"/>
  <c r="BE185" i="11"/>
  <c r="BE190" i="11"/>
  <c r="BE192" i="11"/>
  <c r="BE207" i="11"/>
  <c r="BE223" i="11"/>
  <c r="BE158" i="11"/>
  <c r="BE163" i="11"/>
  <c r="BE193" i="11"/>
  <c r="BE208" i="11"/>
  <c r="BE210" i="11"/>
  <c r="BE218" i="11"/>
  <c r="F128" i="11"/>
  <c r="BE171" i="11"/>
  <c r="BE187" i="11"/>
  <c r="BE197" i="11"/>
  <c r="BE202" i="11"/>
  <c r="BE135" i="11"/>
  <c r="BE141" i="11"/>
  <c r="BE145" i="11"/>
  <c r="BE154" i="11"/>
  <c r="BE166" i="11"/>
  <c r="BE170" i="11"/>
  <c r="BE176" i="11"/>
  <c r="BE184" i="11"/>
  <c r="BE189" i="11"/>
  <c r="BE194" i="11"/>
  <c r="BE198" i="11"/>
  <c r="BE201" i="11"/>
  <c r="BE219" i="11"/>
  <c r="BE224" i="11"/>
  <c r="BE134" i="11"/>
  <c r="BE150" i="11"/>
  <c r="BE162" i="11"/>
  <c r="BE177" i="11"/>
  <c r="BE191" i="11"/>
  <c r="BE203" i="11"/>
  <c r="BE204" i="11"/>
  <c r="BE209" i="11"/>
  <c r="E85" i="10"/>
  <c r="J94" i="10"/>
  <c r="F131" i="10"/>
  <c r="BE149" i="10"/>
  <c r="BE326" i="10"/>
  <c r="BE379" i="10"/>
  <c r="BE388" i="10"/>
  <c r="BE418" i="10"/>
  <c r="BE309" i="10"/>
  <c r="BE330" i="10"/>
  <c r="BE351" i="10"/>
  <c r="BE363" i="10"/>
  <c r="BE368" i="10"/>
  <c r="BE381" i="10"/>
  <c r="BE408" i="10"/>
  <c r="BE410" i="10"/>
  <c r="BE413" i="10"/>
  <c r="BE449" i="10"/>
  <c r="BE452" i="10"/>
  <c r="BE456" i="10"/>
  <c r="BE476" i="10"/>
  <c r="BE480" i="10"/>
  <c r="BE534" i="10"/>
  <c r="BE571" i="10"/>
  <c r="BE578" i="10"/>
  <c r="BK129" i="9"/>
  <c r="J129" i="9"/>
  <c r="J99" i="9"/>
  <c r="J131" i="10"/>
  <c r="BE161" i="10"/>
  <c r="BE233" i="10"/>
  <c r="BE236" i="10"/>
  <c r="BE279" i="10"/>
  <c r="BE318" i="10"/>
  <c r="BE344" i="10"/>
  <c r="BE366" i="10"/>
  <c r="BE367" i="10"/>
  <c r="BE385" i="10"/>
  <c r="BE404" i="10"/>
  <c r="BE429" i="10"/>
  <c r="BE436" i="10"/>
  <c r="BE462" i="10"/>
  <c r="BE511" i="10"/>
  <c r="BE538" i="10"/>
  <c r="BE567" i="10"/>
  <c r="J91" i="10"/>
  <c r="F132" i="10"/>
  <c r="BE177" i="10"/>
  <c r="BE189" i="10"/>
  <c r="BE212" i="10"/>
  <c r="BE214" i="10"/>
  <c r="BE231" i="10"/>
  <c r="BE259" i="10"/>
  <c r="BE268" i="10"/>
  <c r="BE274" i="10"/>
  <c r="BE280" i="10"/>
  <c r="BE282" i="10"/>
  <c r="BE335" i="10"/>
  <c r="BE354" i="10"/>
  <c r="BE372" i="10"/>
  <c r="BE374" i="10"/>
  <c r="BE377" i="10"/>
  <c r="BE383" i="10"/>
  <c r="BE389" i="10"/>
  <c r="BE424" i="10"/>
  <c r="BE441" i="10"/>
  <c r="BE481" i="10"/>
  <c r="BE515" i="10"/>
  <c r="BE572" i="10"/>
  <c r="BE575" i="10"/>
  <c r="BE577" i="10"/>
  <c r="BE580" i="10"/>
  <c r="BE581" i="10"/>
  <c r="BE138" i="10"/>
  <c r="BE157" i="10"/>
  <c r="BE159" i="10"/>
  <c r="BE181" i="10"/>
  <c r="BE183" i="10"/>
  <c r="BE185" i="10"/>
  <c r="BE197" i="10"/>
  <c r="BE222" i="10"/>
  <c r="BE226" i="10"/>
  <c r="BE238" i="10"/>
  <c r="BE269" i="10"/>
  <c r="BE284" i="10"/>
  <c r="BE286" i="10"/>
  <c r="BE289" i="10"/>
  <c r="BE300" i="10"/>
  <c r="BE304" i="10"/>
  <c r="BE353" i="10"/>
  <c r="BE382" i="10"/>
  <c r="BE397" i="10"/>
  <c r="BE422" i="10"/>
  <c r="BE435" i="10"/>
  <c r="BE454" i="10"/>
  <c r="BE496" i="10"/>
  <c r="BE517" i="10"/>
  <c r="BE546" i="10"/>
  <c r="BE550" i="10"/>
  <c r="BE559" i="10"/>
  <c r="BE144" i="10"/>
  <c r="BE173" i="10"/>
  <c r="BE193" i="10"/>
  <c r="BE199" i="10"/>
  <c r="BE251" i="10"/>
  <c r="BE264" i="10"/>
  <c r="BE295" i="10"/>
  <c r="BE322" i="10"/>
  <c r="BE337" i="10"/>
  <c r="BE339" i="10"/>
  <c r="BE352" i="10"/>
  <c r="BE364" i="10"/>
  <c r="BE365" i="10"/>
  <c r="BE391" i="10"/>
  <c r="BE392" i="10"/>
  <c r="BE394" i="10"/>
  <c r="BE412" i="10"/>
  <c r="BE414" i="10"/>
  <c r="BE416" i="10"/>
  <c r="BE439" i="10"/>
  <c r="BE447" i="10"/>
  <c r="BE458" i="10"/>
  <c r="BE486" i="10"/>
  <c r="BE490" i="10"/>
  <c r="BE506" i="10"/>
  <c r="BE529" i="10"/>
  <c r="BE542" i="10"/>
  <c r="BE569" i="10"/>
  <c r="BE247" i="10"/>
  <c r="BE255" i="10"/>
  <c r="BE277" i="10"/>
  <c r="BE302" i="10"/>
  <c r="BE316" i="10"/>
  <c r="BE437" i="10"/>
  <c r="BE440" i="10"/>
  <c r="BE446" i="10"/>
  <c r="BE450" i="10"/>
  <c r="BE468" i="10"/>
  <c r="BE472" i="10"/>
  <c r="BE483" i="10"/>
  <c r="BE521" i="10"/>
  <c r="BE163" i="10"/>
  <c r="BE171" i="10"/>
  <c r="BE427" i="10"/>
  <c r="BE443" i="10"/>
  <c r="BE464" i="10"/>
  <c r="BE525" i="10"/>
  <c r="BE556" i="10"/>
  <c r="BE564" i="10"/>
  <c r="BE165" i="10"/>
  <c r="BE167" i="10"/>
  <c r="BE175" i="10"/>
  <c r="BE229" i="10"/>
  <c r="BE242" i="10"/>
  <c r="BE311" i="10"/>
  <c r="BE313" i="10"/>
  <c r="BE356" i="10"/>
  <c r="BE361" i="10"/>
  <c r="BE371" i="10"/>
  <c r="BE375" i="10"/>
  <c r="BE378" i="10"/>
  <c r="BE386" i="10"/>
  <c r="BE426" i="10"/>
  <c r="BE433" i="10"/>
  <c r="BE478" i="10"/>
  <c r="BE488" i="10"/>
  <c r="BE501" i="10"/>
  <c r="BE273" i="10"/>
  <c r="BE293" i="10"/>
  <c r="BE296" i="10"/>
  <c r="BE341" i="10"/>
  <c r="BE346" i="10"/>
  <c r="BE349" i="10"/>
  <c r="BE358" i="10"/>
  <c r="BE369" i="10"/>
  <c r="BE384" i="10"/>
  <c r="BE395" i="10"/>
  <c r="BE398" i="10"/>
  <c r="BE406" i="10"/>
  <c r="BE417" i="10"/>
  <c r="BE430" i="10"/>
  <c r="BE432" i="10"/>
  <c r="BE444" i="10"/>
  <c r="BE485" i="10"/>
  <c r="BE554" i="10"/>
  <c r="BE187" i="10"/>
  <c r="BE201" i="10"/>
  <c r="BE208" i="10"/>
  <c r="BE240" i="10"/>
  <c r="BE261" i="10"/>
  <c r="BE276" i="10"/>
  <c r="BE360" i="10"/>
  <c r="BE402" i="10"/>
  <c r="BE492" i="10"/>
  <c r="BE561" i="10"/>
  <c r="J94" i="9"/>
  <c r="BE156" i="9"/>
  <c r="BE158" i="9"/>
  <c r="BE176" i="9"/>
  <c r="BE228" i="9"/>
  <c r="BE267" i="9"/>
  <c r="BE273" i="9"/>
  <c r="BE278" i="9"/>
  <c r="BE184" i="9"/>
  <c r="BE195" i="9"/>
  <c r="BE199" i="9"/>
  <c r="BE209" i="9"/>
  <c r="BE213" i="9"/>
  <c r="BE250" i="9"/>
  <c r="BE268" i="9"/>
  <c r="BE276" i="9"/>
  <c r="BE281" i="9"/>
  <c r="BE301" i="9"/>
  <c r="BE324" i="9"/>
  <c r="BE352" i="9"/>
  <c r="BE318" i="9"/>
  <c r="BE334" i="9"/>
  <c r="BE344" i="9"/>
  <c r="BE356" i="9"/>
  <c r="BE366" i="9"/>
  <c r="BE370" i="9"/>
  <c r="BE374" i="9"/>
  <c r="BE379" i="9"/>
  <c r="E116" i="9"/>
  <c r="BE160" i="9"/>
  <c r="BE226" i="9"/>
  <c r="BE256" i="9"/>
  <c r="BE259" i="9"/>
  <c r="BE269" i="9"/>
  <c r="BE280" i="9"/>
  <c r="BE340" i="9"/>
  <c r="BE358" i="9"/>
  <c r="BE362" i="9"/>
  <c r="F93" i="9"/>
  <c r="F125" i="9"/>
  <c r="BE144" i="9"/>
  <c r="BE146" i="9"/>
  <c r="BE150" i="9"/>
  <c r="BE164" i="9"/>
  <c r="BE166" i="9"/>
  <c r="BE178" i="9"/>
  <c r="BE220" i="9"/>
  <c r="BE241" i="9"/>
  <c r="BE252" i="9"/>
  <c r="BE254" i="9"/>
  <c r="BE277" i="9"/>
  <c r="BE286" i="9"/>
  <c r="BE287" i="9"/>
  <c r="BE291" i="9"/>
  <c r="BE295" i="9"/>
  <c r="BE304" i="9"/>
  <c r="BE306" i="9"/>
  <c r="BE312" i="9"/>
  <c r="BE314" i="9"/>
  <c r="BE320" i="9"/>
  <c r="BE327" i="9"/>
  <c r="BE330" i="9"/>
  <c r="BE188" i="9"/>
  <c r="BE202" i="9"/>
  <c r="BE204" i="9"/>
  <c r="BE224" i="9"/>
  <c r="BE232" i="9"/>
  <c r="BE264" i="9"/>
  <c r="BE274" i="9"/>
  <c r="BE310" i="9"/>
  <c r="BE347" i="9"/>
  <c r="J93" i="9"/>
  <c r="BE131" i="9"/>
  <c r="BE140" i="9"/>
  <c r="BE148" i="9"/>
  <c r="BE154" i="9"/>
  <c r="BE180" i="9"/>
  <c r="BE190" i="9"/>
  <c r="BE246" i="9"/>
  <c r="BE261" i="9"/>
  <c r="BE284" i="9"/>
  <c r="BE293" i="9"/>
  <c r="BE294" i="9"/>
  <c r="BE329" i="9"/>
  <c r="BE336" i="9"/>
  <c r="J122" i="9"/>
  <c r="BE168" i="9"/>
  <c r="BE215" i="9"/>
  <c r="BE239" i="9"/>
  <c r="BE272" i="9"/>
  <c r="BE316" i="9"/>
  <c r="BE322" i="9"/>
  <c r="BK131" i="8"/>
  <c r="J131" i="8"/>
  <c r="J99" i="8"/>
  <c r="BE142" i="9"/>
  <c r="BE211" i="9"/>
  <c r="BE243" i="9"/>
  <c r="BE290" i="9"/>
  <c r="BE299" i="9"/>
  <c r="BE326" i="9"/>
  <c r="BE332" i="9"/>
  <c r="BE172" i="9"/>
  <c r="BE227" i="9"/>
  <c r="BE237" i="9"/>
  <c r="BE136" i="9"/>
  <c r="BE138" i="9"/>
  <c r="BE206" i="9"/>
  <c r="BE248" i="9"/>
  <c r="BE266" i="9"/>
  <c r="BE271" i="9"/>
  <c r="BE283" i="9"/>
  <c r="BE288" i="9"/>
  <c r="BE302" i="9"/>
  <c r="E85" i="8"/>
  <c r="J124" i="8"/>
  <c r="BE210" i="8"/>
  <c r="BE239" i="8"/>
  <c r="BE248" i="8"/>
  <c r="BE326" i="8"/>
  <c r="BE348" i="8"/>
  <c r="BE382" i="8"/>
  <c r="BE393" i="8"/>
  <c r="F94" i="8"/>
  <c r="BE157" i="8"/>
  <c r="BE214" i="8"/>
  <c r="BE227" i="8"/>
  <c r="BE278" i="8"/>
  <c r="BE285" i="8"/>
  <c r="BE306" i="8"/>
  <c r="BE340" i="8"/>
  <c r="BE360" i="8"/>
  <c r="BE364" i="8"/>
  <c r="F126" i="8"/>
  <c r="BE169" i="8"/>
  <c r="BE185" i="8"/>
  <c r="BE194" i="8"/>
  <c r="BE230" i="8"/>
  <c r="BE276" i="8"/>
  <c r="BE301" i="8"/>
  <c r="BE309" i="8"/>
  <c r="BE313" i="8"/>
  <c r="BE316" i="8"/>
  <c r="BE334" i="8"/>
  <c r="BE345" i="8"/>
  <c r="BE350" i="8"/>
  <c r="BE386" i="8"/>
  <c r="BE412" i="8"/>
  <c r="J94" i="8"/>
  <c r="BE357" i="8"/>
  <c r="BE147" i="8"/>
  <c r="BE155" i="8"/>
  <c r="BE163" i="8"/>
  <c r="BE223" i="8"/>
  <c r="BE233" i="8"/>
  <c r="BE234" i="8"/>
  <c r="BE235" i="8"/>
  <c r="BE274" i="8"/>
  <c r="BE298" i="8"/>
  <c r="BE303" i="8"/>
  <c r="BE328" i="8"/>
  <c r="BE368" i="8"/>
  <c r="BE377" i="8"/>
  <c r="BE401" i="8"/>
  <c r="J93" i="8"/>
  <c r="BE151" i="8"/>
  <c r="BE159" i="8"/>
  <c r="BE181" i="8"/>
  <c r="BE283" i="8"/>
  <c r="BE288" i="8"/>
  <c r="BE296" i="8"/>
  <c r="BE333" i="8"/>
  <c r="BE339" i="8"/>
  <c r="BE343" i="8"/>
  <c r="BE408" i="8"/>
  <c r="BE137" i="8"/>
  <c r="BE141" i="8"/>
  <c r="BE171" i="8"/>
  <c r="BE191" i="8"/>
  <c r="BE205" i="8"/>
  <c r="BE219" i="8"/>
  <c r="BE229" i="8"/>
  <c r="BE280" i="8"/>
  <c r="BE310" i="8"/>
  <c r="BE315" i="8"/>
  <c r="BE320" i="8"/>
  <c r="BE346" i="8"/>
  <c r="BE356" i="8"/>
  <c r="BE359" i="8"/>
  <c r="BE397" i="8"/>
  <c r="BE404" i="8"/>
  <c r="BE406" i="8"/>
  <c r="BK123" i="7"/>
  <c r="J123" i="7"/>
  <c r="J99" i="7"/>
  <c r="BE135" i="8"/>
  <c r="BE145" i="8"/>
  <c r="BE167" i="8"/>
  <c r="BE269" i="8"/>
  <c r="BE271" i="8"/>
  <c r="BE290" i="8"/>
  <c r="BE293" i="8"/>
  <c r="BE330" i="8"/>
  <c r="BE336" i="8"/>
  <c r="BE342" i="8"/>
  <c r="BE372" i="8"/>
  <c r="BE391" i="8"/>
  <c r="BE143" i="8"/>
  <c r="BE187" i="8"/>
  <c r="BE258" i="8"/>
  <c r="BE312" i="8"/>
  <c r="BE324" i="8"/>
  <c r="BE362" i="8"/>
  <c r="BE415" i="8"/>
  <c r="BE133" i="8"/>
  <c r="BE232" i="8"/>
  <c r="BE244" i="8"/>
  <c r="BE252" i="8"/>
  <c r="BE264" i="8"/>
  <c r="BE332" i="8"/>
  <c r="BE337" i="8"/>
  <c r="BE352" i="8"/>
  <c r="BE354" i="8"/>
  <c r="BK125" i="6"/>
  <c r="J125" i="6"/>
  <c r="J99" i="6"/>
  <c r="J94" i="7"/>
  <c r="F94" i="7"/>
  <c r="BE150" i="7"/>
  <c r="BE160" i="7"/>
  <c r="BE190" i="7"/>
  <c r="BE125" i="7"/>
  <c r="BE130" i="7"/>
  <c r="J91" i="7"/>
  <c r="BE165" i="7"/>
  <c r="BE170" i="7"/>
  <c r="BE175" i="7"/>
  <c r="E85" i="7"/>
  <c r="BE135" i="7"/>
  <c r="BE155" i="7"/>
  <c r="BE185" i="7"/>
  <c r="BE140" i="7"/>
  <c r="BE145" i="7"/>
  <c r="BE180" i="7"/>
  <c r="BE179" i="6"/>
  <c r="BE188" i="6"/>
  <c r="BE250" i="6"/>
  <c r="BK130" i="5"/>
  <c r="BK129" i="5"/>
  <c r="J129" i="5"/>
  <c r="J98" i="5"/>
  <c r="F121" i="6"/>
  <c r="J91" i="6"/>
  <c r="E112" i="6"/>
  <c r="BE149" i="6"/>
  <c r="BE155" i="6"/>
  <c r="BE174" i="6"/>
  <c r="BE203" i="6"/>
  <c r="BE228" i="6"/>
  <c r="BE145" i="6"/>
  <c r="BE191" i="6"/>
  <c r="BE253" i="6"/>
  <c r="BE259" i="6"/>
  <c r="J121" i="6"/>
  <c r="BE143" i="6"/>
  <c r="BE173" i="6"/>
  <c r="BE175" i="6"/>
  <c r="BE256" i="6"/>
  <c r="BE265" i="6"/>
  <c r="BE151" i="6"/>
  <c r="BE159" i="6"/>
  <c r="BE163" i="6"/>
  <c r="BE182" i="6"/>
  <c r="BE185" i="6"/>
  <c r="BE208" i="6"/>
  <c r="BE247" i="6"/>
  <c r="BE263" i="6"/>
  <c r="BE236" i="6"/>
  <c r="BE153" i="6"/>
  <c r="BE161" i="6"/>
  <c r="BE166" i="6"/>
  <c r="BE271" i="6"/>
  <c r="BE168" i="6"/>
  <c r="BE176" i="6"/>
  <c r="BE141" i="6"/>
  <c r="BE157" i="6"/>
  <c r="BE217" i="6"/>
  <c r="BE127" i="6"/>
  <c r="BE239" i="6"/>
  <c r="BE268" i="6"/>
  <c r="J701" i="4"/>
  <c r="J109" i="4"/>
  <c r="E117" i="5"/>
  <c r="BE188" i="5"/>
  <c r="BE196" i="5"/>
  <c r="BE205" i="5"/>
  <c r="BE208" i="5"/>
  <c r="BE212" i="5"/>
  <c r="BE217" i="5"/>
  <c r="BE235" i="5"/>
  <c r="BE242" i="5"/>
  <c r="BE308" i="5"/>
  <c r="BE325" i="5"/>
  <c r="BE328" i="5"/>
  <c r="BE349" i="5"/>
  <c r="BE387" i="5"/>
  <c r="BE409" i="5"/>
  <c r="BE412" i="5"/>
  <c r="BE436" i="5"/>
  <c r="BE492" i="5"/>
  <c r="BE534" i="5"/>
  <c r="BE537" i="5"/>
  <c r="J123" i="5"/>
  <c r="BE158" i="5"/>
  <c r="BE226" i="5"/>
  <c r="BE232" i="5"/>
  <c r="BE394" i="5"/>
  <c r="BE418" i="5"/>
  <c r="BE421" i="5"/>
  <c r="BE426" i="5"/>
  <c r="BE429" i="5"/>
  <c r="BE494" i="5"/>
  <c r="BE516" i="5"/>
  <c r="BE700" i="5"/>
  <c r="BE731" i="5"/>
  <c r="BE749" i="5"/>
  <c r="BE759" i="5"/>
  <c r="BE781" i="5"/>
  <c r="BE800" i="5"/>
  <c r="BE819" i="5"/>
  <c r="BE822" i="5"/>
  <c r="J134" i="4"/>
  <c r="J100" i="4"/>
  <c r="BE175" i="5"/>
  <c r="BE223" i="5"/>
  <c r="BE278" i="5"/>
  <c r="BE293" i="5"/>
  <c r="BE296" i="5"/>
  <c r="BE304" i="5"/>
  <c r="BE390" i="5"/>
  <c r="BE497" i="5"/>
  <c r="BE546" i="5"/>
  <c r="BE671" i="5"/>
  <c r="BE674" i="5"/>
  <c r="BE708" i="5"/>
  <c r="BE720" i="5"/>
  <c r="BE728" i="5"/>
  <c r="BE743" i="5"/>
  <c r="BE794" i="5"/>
  <c r="BE805" i="5"/>
  <c r="J126" i="5"/>
  <c r="BE140" i="5"/>
  <c r="BE170" i="5"/>
  <c r="BE286" i="5"/>
  <c r="BE288" i="5"/>
  <c r="BE371" i="5"/>
  <c r="BE376" i="5"/>
  <c r="BE415" i="5"/>
  <c r="BE529" i="5"/>
  <c r="BE542" i="5"/>
  <c r="BE562" i="5"/>
  <c r="BE590" i="5"/>
  <c r="BE627" i="5"/>
  <c r="BE669" i="5"/>
  <c r="BE678" i="5"/>
  <c r="BE737" i="5"/>
  <c r="BE765" i="5"/>
  <c r="BE784" i="5"/>
  <c r="BE787" i="5"/>
  <c r="BE832" i="5"/>
  <c r="BE145" i="5"/>
  <c r="BE151" i="5"/>
  <c r="BE155" i="5"/>
  <c r="BE249" i="5"/>
  <c r="BE254" i="5"/>
  <c r="BE267" i="5"/>
  <c r="BE270" i="5"/>
  <c r="BE283" i="5"/>
  <c r="BE360" i="5"/>
  <c r="BE404" i="5"/>
  <c r="BE465" i="5"/>
  <c r="BE503" i="5"/>
  <c r="BE553" i="5"/>
  <c r="BE555" i="5"/>
  <c r="BE645" i="5"/>
  <c r="BE658" i="5"/>
  <c r="BE694" i="5"/>
  <c r="BE712" i="5"/>
  <c r="BE755" i="5"/>
  <c r="BE771" i="5"/>
  <c r="BE778" i="5"/>
  <c r="BE790" i="5"/>
  <c r="BE813" i="5"/>
  <c r="BE816" i="5"/>
  <c r="BE836" i="5"/>
  <c r="BE840" i="5"/>
  <c r="BE559" i="5"/>
  <c r="BE647" i="5"/>
  <c r="F94" i="5"/>
  <c r="BE192" i="5"/>
  <c r="BE311" i="5"/>
  <c r="BE321" i="5"/>
  <c r="BE363" i="5"/>
  <c r="BE398" i="5"/>
  <c r="BE423" i="5"/>
  <c r="BE462" i="5"/>
  <c r="BE488" i="5"/>
  <c r="BE602" i="5"/>
  <c r="BE652" i="5"/>
  <c r="BE667" i="5"/>
  <c r="BE608" i="5"/>
  <c r="BE634" i="5"/>
  <c r="BE649" i="5"/>
  <c r="BE655" i="5"/>
  <c r="BE664" i="5"/>
  <c r="BE668" i="5"/>
  <c r="BE132" i="5"/>
  <c r="BE135" i="5"/>
  <c r="BE164" i="5"/>
  <c r="BE314" i="5"/>
  <c r="BE335" i="5"/>
  <c r="BE341" i="5"/>
  <c r="BE346" i="5"/>
  <c r="BE382" i="5"/>
  <c r="BE445" i="5"/>
  <c r="BE509" i="5"/>
  <c r="BE521" i="5"/>
  <c r="BE557" i="5"/>
  <c r="BE670" i="5"/>
  <c r="BE229" i="5"/>
  <c r="BE245" i="5"/>
  <c r="BE289" i="5"/>
  <c r="BE432" i="5"/>
  <c r="BE470" i="5"/>
  <c r="BE483" i="5"/>
  <c r="BE526" i="5"/>
  <c r="BE598" i="5"/>
  <c r="BE624" i="5"/>
  <c r="BE642" i="5"/>
  <c r="BE616" i="5"/>
  <c r="BE661" i="5"/>
  <c r="BE673" i="5"/>
  <c r="E120" i="4"/>
  <c r="BE147" i="4"/>
  <c r="BE192" i="4"/>
  <c r="J129" i="4"/>
  <c r="BE156" i="4"/>
  <c r="BE201" i="4"/>
  <c r="BE280" i="4"/>
  <c r="BE372" i="4"/>
  <c r="BE415" i="4"/>
  <c r="BE429" i="4"/>
  <c r="BE469" i="4"/>
  <c r="BE587" i="4"/>
  <c r="BE656" i="4"/>
  <c r="BE671" i="4"/>
  <c r="BE135" i="4"/>
  <c r="BE178" i="4"/>
  <c r="BE248" i="4"/>
  <c r="BE314" i="4"/>
  <c r="BE381" i="4"/>
  <c r="BE441" i="4"/>
  <c r="BE445" i="4"/>
  <c r="BE544" i="4"/>
  <c r="BE560" i="4"/>
  <c r="BE581" i="4"/>
  <c r="BE617" i="4"/>
  <c r="BE647" i="4"/>
  <c r="BE679" i="4"/>
  <c r="BE682" i="4"/>
  <c r="BE685" i="4"/>
  <c r="BE688" i="4"/>
  <c r="BE692" i="4"/>
  <c r="BE698" i="4"/>
  <c r="BK125" i="3"/>
  <c r="BK124" i="3"/>
  <c r="J124" i="3"/>
  <c r="F94" i="4"/>
  <c r="BE162" i="4"/>
  <c r="BE167" i="4"/>
  <c r="BE222" i="4"/>
  <c r="BE239" i="4"/>
  <c r="BE305" i="4"/>
  <c r="BE308" i="4"/>
  <c r="BE335" i="4"/>
  <c r="BE354" i="4"/>
  <c r="BE393" i="4"/>
  <c r="BE406" i="4"/>
  <c r="BE422" i="4"/>
  <c r="BE439" i="4"/>
  <c r="BE477" i="4"/>
  <c r="BE506" i="4"/>
  <c r="BE592" i="4"/>
  <c r="BE695" i="4"/>
  <c r="BE702" i="4"/>
  <c r="BE705" i="4"/>
  <c r="BE709" i="4"/>
  <c r="BE713" i="4"/>
  <c r="J126" i="4"/>
  <c r="BE144" i="4"/>
  <c r="BE195" i="4"/>
  <c r="BE205" i="4"/>
  <c r="BE242" i="4"/>
  <c r="BE262" i="4"/>
  <c r="BE289" i="4"/>
  <c r="BE311" i="4"/>
  <c r="BE321" i="4"/>
  <c r="BE339" i="4"/>
  <c r="BE363" i="4"/>
  <c r="BE387" i="4"/>
  <c r="BE418" i="4"/>
  <c r="BE444" i="4"/>
  <c r="BE466" i="4"/>
  <c r="BE490" i="4"/>
  <c r="BE612" i="4"/>
  <c r="BE666" i="4"/>
  <c r="BE198" i="4"/>
  <c r="BE200" i="4"/>
  <c r="BE231" i="4"/>
  <c r="BE267" i="4"/>
  <c r="BE292" i="4"/>
  <c r="BE360" i="4"/>
  <c r="BE399" i="4"/>
  <c r="BE412" i="4"/>
  <c r="BE440" i="4"/>
  <c r="BE449" i="4"/>
  <c r="BE499" i="4"/>
  <c r="BE512" i="4"/>
  <c r="BE515" i="4"/>
  <c r="BE637" i="4"/>
  <c r="BE181" i="4"/>
  <c r="BE235" i="4"/>
  <c r="BE245" i="4"/>
  <c r="BE301" i="4"/>
  <c r="BE378" i="4"/>
  <c r="BE427" i="4"/>
  <c r="BE442" i="4"/>
  <c r="BE492" i="4"/>
  <c r="BE556" i="4"/>
  <c r="BE627" i="4"/>
  <c r="BE642" i="4"/>
  <c r="BE650" i="4"/>
  <c r="BE150" i="4"/>
  <c r="BE153" i="4"/>
  <c r="BE274" i="4"/>
  <c r="BE277" i="4"/>
  <c r="BE298" i="4"/>
  <c r="BE318" i="4"/>
  <c r="BE330" i="4"/>
  <c r="BE390" i="4"/>
  <c r="BE396" i="4"/>
  <c r="BE409" i="4"/>
  <c r="BE433" i="4"/>
  <c r="BE526" i="4"/>
  <c r="BE529" i="4"/>
  <c r="BE597" i="4"/>
  <c r="BE622" i="4"/>
  <c r="BE632" i="4"/>
  <c r="BE324" i="4"/>
  <c r="BE351" i="4"/>
  <c r="BE384" i="4"/>
  <c r="BE435" i="4"/>
  <c r="BE484" i="4"/>
  <c r="BE487" i="4"/>
  <c r="BE521" i="4"/>
  <c r="BE535" i="4"/>
  <c r="BE566" i="4"/>
  <c r="BE574" i="4"/>
  <c r="BE584" i="4"/>
  <c r="BE602" i="4"/>
  <c r="BE653" i="4"/>
  <c r="BE138" i="4"/>
  <c r="BE141" i="4"/>
  <c r="BE173" i="4"/>
  <c r="BE213" i="4"/>
  <c r="BE217" i="4"/>
  <c r="BE283" i="4"/>
  <c r="BE367" i="4"/>
  <c r="BE369" i="4"/>
  <c r="BE375" i="4"/>
  <c r="BE509" i="4"/>
  <c r="BE518" i="4"/>
  <c r="BE538" i="4"/>
  <c r="BE550" i="4"/>
  <c r="BE570" i="4"/>
  <c r="BE578" i="4"/>
  <c r="BE159" i="4"/>
  <c r="BE187" i="4"/>
  <c r="BE226" i="4"/>
  <c r="BE259" i="4"/>
  <c r="BE295" i="4"/>
  <c r="BE348" i="4"/>
  <c r="BE425" i="4"/>
  <c r="BE438" i="4"/>
  <c r="BE553" i="4"/>
  <c r="BE607" i="4"/>
  <c r="BE660" i="4"/>
  <c r="F94" i="3"/>
  <c r="BE148" i="3"/>
  <c r="BE217" i="3"/>
  <c r="E85" i="3"/>
  <c r="BE137" i="3"/>
  <c r="BE140" i="3"/>
  <c r="BE186" i="3"/>
  <c r="BE207" i="3"/>
  <c r="J94" i="3"/>
  <c r="BE143" i="3"/>
  <c r="BE214" i="3"/>
  <c r="J118" i="3"/>
  <c r="BE130" i="3"/>
  <c r="BE150" i="3"/>
  <c r="BE152" i="3"/>
  <c r="BE179" i="3"/>
  <c r="BE209" i="3"/>
  <c r="BE229" i="3"/>
  <c r="BE154" i="3"/>
  <c r="BE212" i="3"/>
  <c r="BK127" i="2"/>
  <c r="BK126" i="2"/>
  <c r="J126" i="2"/>
  <c r="J98" i="2"/>
  <c r="BE158" i="3"/>
  <c r="BE193" i="3"/>
  <c r="BE205" i="3"/>
  <c r="BE222" i="3"/>
  <c r="BE225" i="3"/>
  <c r="BE164" i="3"/>
  <c r="BE170" i="3"/>
  <c r="BE173" i="3"/>
  <c r="BE202" i="3"/>
  <c r="BE127" i="3"/>
  <c r="BE156" i="3"/>
  <c r="BE167" i="3"/>
  <c r="BE176" i="3"/>
  <c r="BE182" i="3"/>
  <c r="BE198" i="3"/>
  <c r="BE231" i="3"/>
  <c r="BE161" i="3"/>
  <c r="BE189" i="3"/>
  <c r="BE150" i="2"/>
  <c r="BC96" i="1"/>
  <c r="BA96" i="1"/>
  <c r="E85" i="2"/>
  <c r="J91" i="2"/>
  <c r="F94" i="2"/>
  <c r="J94" i="2"/>
  <c r="BE129" i="2"/>
  <c r="BE135" i="2"/>
  <c r="BE139" i="2"/>
  <c r="BE143" i="2"/>
  <c r="BE147" i="2"/>
  <c r="BB96" i="1"/>
  <c r="BE132" i="2"/>
  <c r="AW96" i="1"/>
  <c r="BD96" i="1"/>
  <c r="F37" i="3"/>
  <c r="BB98" i="1"/>
  <c r="BB97" i="1"/>
  <c r="AX97" i="1"/>
  <c r="J36" i="5"/>
  <c r="AW102" i="1"/>
  <c r="F39" i="7"/>
  <c r="BD106" i="1"/>
  <c r="BD105" i="1"/>
  <c r="F36" i="9"/>
  <c r="BA110" i="1"/>
  <c r="BA109" i="1"/>
  <c r="AW109" i="1"/>
  <c r="F36" i="10"/>
  <c r="BA112" i="1"/>
  <c r="BA111" i="1"/>
  <c r="AW111" i="1"/>
  <c r="F37" i="13"/>
  <c r="BB118" i="1"/>
  <c r="BB117" i="1"/>
  <c r="AX117" i="1"/>
  <c r="F36" i="15"/>
  <c r="BA121" i="1"/>
  <c r="F37" i="17"/>
  <c r="BB124" i="1"/>
  <c r="F38" i="18"/>
  <c r="BC125" i="1"/>
  <c r="AU115" i="1"/>
  <c r="BC95" i="1"/>
  <c r="F39" i="3"/>
  <c r="BD98" i="1"/>
  <c r="BD97" i="1"/>
  <c r="F38" i="4"/>
  <c r="BC100" i="1"/>
  <c r="BC99" i="1"/>
  <c r="AY99" i="1"/>
  <c r="F39" i="6"/>
  <c r="BD104" i="1"/>
  <c r="BD103" i="1"/>
  <c r="F38" i="6"/>
  <c r="BC104" i="1"/>
  <c r="BC103" i="1"/>
  <c r="AY103" i="1"/>
  <c r="J36" i="8"/>
  <c r="AW108" i="1"/>
  <c r="F38" i="10"/>
  <c r="BC112" i="1"/>
  <c r="BC111" i="1"/>
  <c r="AY111" i="1"/>
  <c r="F39" i="14"/>
  <c r="BD120" i="1"/>
  <c r="F38" i="15"/>
  <c r="BC121" i="1"/>
  <c r="F36" i="18"/>
  <c r="BA125" i="1"/>
  <c r="F37" i="18"/>
  <c r="BB125" i="1"/>
  <c r="F37" i="19"/>
  <c r="BB126" i="1"/>
  <c r="AU105" i="1"/>
  <c r="F36" i="4"/>
  <c r="BA100" i="1"/>
  <c r="BA99" i="1"/>
  <c r="AW99" i="1"/>
  <c r="F38" i="5"/>
  <c r="BC102" i="1"/>
  <c r="BC101" i="1"/>
  <c r="AY101" i="1"/>
  <c r="F38" i="9"/>
  <c r="BC110" i="1"/>
  <c r="BC109" i="1"/>
  <c r="AY109" i="1"/>
  <c r="F37" i="9"/>
  <c r="BB110" i="1"/>
  <c r="BB109" i="1"/>
  <c r="AX109" i="1"/>
  <c r="F39" i="11"/>
  <c r="BD114" i="1"/>
  <c r="BD113" i="1"/>
  <c r="J36" i="11"/>
  <c r="AW114" i="1"/>
  <c r="J36" i="12"/>
  <c r="AW116" i="1"/>
  <c r="F39" i="12"/>
  <c r="BD116" i="1"/>
  <c r="BD115" i="1"/>
  <c r="F39" i="13"/>
  <c r="BD118" i="1"/>
  <c r="BD117" i="1"/>
  <c r="J36" i="15"/>
  <c r="AW121" i="1"/>
  <c r="F39" i="17"/>
  <c r="BD124" i="1"/>
  <c r="J36" i="18"/>
  <c r="AW125" i="1"/>
  <c r="F39" i="5"/>
  <c r="BD102" i="1"/>
  <c r="BD101" i="1"/>
  <c r="F36" i="3"/>
  <c r="BA98" i="1"/>
  <c r="BA97" i="1"/>
  <c r="AW97" i="1"/>
  <c r="F39" i="4"/>
  <c r="BD100" i="1"/>
  <c r="BD99" i="1"/>
  <c r="F36" i="6"/>
  <c r="BA104" i="1"/>
  <c r="BA103" i="1"/>
  <c r="AW103" i="1"/>
  <c r="J36" i="7"/>
  <c r="AW106" i="1"/>
  <c r="F38" i="8"/>
  <c r="BC108" i="1"/>
  <c r="BC107" i="1"/>
  <c r="AY107" i="1"/>
  <c r="F39" i="10"/>
  <c r="BD112" i="1"/>
  <c r="BD111" i="1"/>
  <c r="J36" i="13"/>
  <c r="AW118" i="1"/>
  <c r="J36" i="14"/>
  <c r="AW120" i="1"/>
  <c r="F37" i="15"/>
  <c r="BB121" i="1"/>
  <c r="F38" i="17"/>
  <c r="BC124" i="1"/>
  <c r="F36" i="19"/>
  <c r="BA126" i="1"/>
  <c r="AU97" i="1"/>
  <c r="F38" i="3"/>
  <c r="BC98" i="1"/>
  <c r="BC97" i="1"/>
  <c r="AY97" i="1"/>
  <c r="F36" i="5"/>
  <c r="BA102" i="1"/>
  <c r="BA101" i="1"/>
  <c r="AW101" i="1"/>
  <c r="F36" i="8"/>
  <c r="BA108" i="1"/>
  <c r="BA107" i="1"/>
  <c r="AW107" i="1"/>
  <c r="F38" i="11"/>
  <c r="BC114" i="1"/>
  <c r="BC113" i="1"/>
  <c r="AY113" i="1"/>
  <c r="F38" i="12"/>
  <c r="BC116" i="1"/>
  <c r="BC115" i="1"/>
  <c r="AY115" i="1"/>
  <c r="F36" i="13"/>
  <c r="BA118" i="1"/>
  <c r="BA117" i="1"/>
  <c r="AW117" i="1"/>
  <c r="F38" i="14"/>
  <c r="BC120" i="1"/>
  <c r="F38" i="16"/>
  <c r="BC123" i="1"/>
  <c r="J36" i="19"/>
  <c r="AW126" i="1"/>
  <c r="AS94" i="1"/>
  <c r="F37" i="4"/>
  <c r="BB100" i="1"/>
  <c r="BB99" i="1"/>
  <c r="AX99" i="1"/>
  <c r="F37" i="6"/>
  <c r="BB104" i="1"/>
  <c r="BB103" i="1"/>
  <c r="AX103" i="1"/>
  <c r="F36" i="7"/>
  <c r="BA106" i="1"/>
  <c r="BA105" i="1"/>
  <c r="AW105" i="1"/>
  <c r="F39" i="8"/>
  <c r="BD108" i="1"/>
  <c r="BD107" i="1"/>
  <c r="F37" i="10"/>
  <c r="BB112" i="1"/>
  <c r="BB111" i="1"/>
  <c r="AX111" i="1"/>
  <c r="F38" i="13"/>
  <c r="BC118" i="1"/>
  <c r="BC117" i="1"/>
  <c r="AY117" i="1"/>
  <c r="F39" i="15"/>
  <c r="BD121" i="1"/>
  <c r="F36" i="17"/>
  <c r="BA124" i="1"/>
  <c r="J32" i="18"/>
  <c r="F39" i="19"/>
  <c r="BD126" i="1"/>
  <c r="BA95" i="1"/>
  <c r="AW95" i="1"/>
  <c r="J36" i="3"/>
  <c r="AW98" i="1"/>
  <c r="J32" i="3"/>
  <c r="F37" i="5"/>
  <c r="BB102" i="1"/>
  <c r="BB101" i="1"/>
  <c r="AX101" i="1"/>
  <c r="F38" i="7"/>
  <c r="BC106" i="1"/>
  <c r="BC105" i="1"/>
  <c r="AY105" i="1"/>
  <c r="F39" i="9"/>
  <c r="BD110" i="1"/>
  <c r="BD109" i="1"/>
  <c r="J36" i="9"/>
  <c r="AW110" i="1"/>
  <c r="F37" i="11"/>
  <c r="BB114" i="1"/>
  <c r="BB113" i="1"/>
  <c r="AX113" i="1"/>
  <c r="F36" i="11"/>
  <c r="BA114" i="1"/>
  <c r="BA113" i="1"/>
  <c r="AW113" i="1"/>
  <c r="F36" i="12"/>
  <c r="BA116" i="1"/>
  <c r="BA115" i="1"/>
  <c r="AW115" i="1"/>
  <c r="F37" i="12"/>
  <c r="BB116" i="1"/>
  <c r="BB115" i="1"/>
  <c r="AX115" i="1"/>
  <c r="F36" i="14"/>
  <c r="BA120" i="1"/>
  <c r="F36" i="16"/>
  <c r="BA123" i="1"/>
  <c r="F39" i="16"/>
  <c r="BD123" i="1"/>
  <c r="F39" i="18"/>
  <c r="BD125" i="1"/>
  <c r="AU95" i="1"/>
  <c r="BB95" i="1"/>
  <c r="AX95" i="1"/>
  <c r="J36" i="4"/>
  <c r="AW100" i="1"/>
  <c r="J36" i="6"/>
  <c r="AW104" i="1"/>
  <c r="F37" i="7"/>
  <c r="BB106" i="1"/>
  <c r="BB105" i="1"/>
  <c r="AX105" i="1"/>
  <c r="F37" i="8"/>
  <c r="BB108" i="1"/>
  <c r="BB107" i="1"/>
  <c r="AX107" i="1"/>
  <c r="J36" i="10"/>
  <c r="AW112" i="1"/>
  <c r="F37" i="14"/>
  <c r="BB120" i="1"/>
  <c r="F37" i="16"/>
  <c r="BB123" i="1"/>
  <c r="J36" i="16"/>
  <c r="AW123" i="1"/>
  <c r="J36" i="17"/>
  <c r="AW124" i="1"/>
  <c r="F38" i="19"/>
  <c r="BC126" i="1"/>
  <c r="BD95" i="1"/>
  <c r="P133" i="4" l="1"/>
  <c r="P132" i="4" s="1"/>
  <c r="AU100" i="1" s="1"/>
  <c r="AU99" i="1" s="1"/>
  <c r="T136" i="10"/>
  <c r="P131" i="8"/>
  <c r="P130" i="8" s="1"/>
  <c r="AU108" i="1" s="1"/>
  <c r="AU107" i="1" s="1"/>
  <c r="P130" i="5"/>
  <c r="P129" i="5" s="1"/>
  <c r="AU102" i="1" s="1"/>
  <c r="AU101" i="1" s="1"/>
  <c r="T130" i="5"/>
  <c r="T129" i="5" s="1"/>
  <c r="R130" i="5"/>
  <c r="R129" i="5" s="1"/>
  <c r="T133" i="4"/>
  <c r="T132" i="4" s="1"/>
  <c r="P125" i="6"/>
  <c r="P124" i="6"/>
  <c r="AU104" i="1"/>
  <c r="P136" i="10"/>
  <c r="P129" i="9"/>
  <c r="P128" i="9"/>
  <c r="AU110" i="1"/>
  <c r="T131" i="8"/>
  <c r="T130" i="8"/>
  <c r="P125" i="15"/>
  <c r="P124" i="15"/>
  <c r="AU121" i="1"/>
  <c r="R133" i="4"/>
  <c r="R129" i="9"/>
  <c r="R128" i="9"/>
  <c r="R131" i="8"/>
  <c r="R130" i="8"/>
  <c r="T129" i="9"/>
  <c r="T128" i="9"/>
  <c r="BK136" i="10"/>
  <c r="J136" i="10"/>
  <c r="J99" i="10"/>
  <c r="T125" i="6"/>
  <c r="T124" i="6"/>
  <c r="P142" i="11"/>
  <c r="P131" i="11"/>
  <c r="AU114" i="1"/>
  <c r="T125" i="3"/>
  <c r="T124" i="3"/>
  <c r="T142" i="12"/>
  <c r="T131" i="12"/>
  <c r="R142" i="12"/>
  <c r="R131" i="12"/>
  <c r="BK142" i="12"/>
  <c r="J142" i="12"/>
  <c r="J103" i="12"/>
  <c r="P536" i="10"/>
  <c r="BK700" i="4"/>
  <c r="J700" i="4"/>
  <c r="J108" i="4"/>
  <c r="BK124" i="17"/>
  <c r="BK123" i="17"/>
  <c r="J123" i="17"/>
  <c r="BK133" i="4"/>
  <c r="J133" i="4"/>
  <c r="J99" i="4"/>
  <c r="R125" i="3"/>
  <c r="R124" i="3"/>
  <c r="T142" i="11"/>
  <c r="T131" i="11"/>
  <c r="R700" i="4"/>
  <c r="T135" i="10"/>
  <c r="R124" i="15"/>
  <c r="R136" i="10"/>
  <c r="R135" i="10"/>
  <c r="P140" i="13"/>
  <c r="P130" i="13"/>
  <c r="AU118" i="1"/>
  <c r="T140" i="13"/>
  <c r="T130" i="13"/>
  <c r="R130" i="13"/>
  <c r="BK125" i="19"/>
  <c r="J125" i="19"/>
  <c r="J99" i="19"/>
  <c r="BK138" i="12"/>
  <c r="J138" i="12"/>
  <c r="J101" i="12"/>
  <c r="BK137" i="13"/>
  <c r="J137" i="13"/>
  <c r="J101" i="13"/>
  <c r="AG125" i="1"/>
  <c r="J124" i="18"/>
  <c r="J99" i="18"/>
  <c r="J98" i="18"/>
  <c r="J124" i="16"/>
  <c r="J99" i="16"/>
  <c r="BK124" i="15"/>
  <c r="J124" i="15"/>
  <c r="BK123" i="14"/>
  <c r="J123" i="14"/>
  <c r="J98" i="14"/>
  <c r="BK131" i="11"/>
  <c r="J131" i="11"/>
  <c r="J98" i="11"/>
  <c r="BK135" i="10"/>
  <c r="J135" i="10"/>
  <c r="BK128" i="9"/>
  <c r="J128" i="9"/>
  <c r="BK130" i="8"/>
  <c r="J130" i="8"/>
  <c r="J98" i="8"/>
  <c r="BK122" i="7"/>
  <c r="J122" i="7"/>
  <c r="J98" i="7"/>
  <c r="BK124" i="6"/>
  <c r="J124" i="6"/>
  <c r="J130" i="5"/>
  <c r="J99" i="5"/>
  <c r="AG98" i="1"/>
  <c r="J98" i="3"/>
  <c r="J125" i="3"/>
  <c r="J99" i="3"/>
  <c r="J127" i="2"/>
  <c r="J99" i="2"/>
  <c r="AU109" i="1"/>
  <c r="F35" i="3"/>
  <c r="AZ98" i="1"/>
  <c r="AZ97" i="1"/>
  <c r="AV97" i="1"/>
  <c r="AT97" i="1"/>
  <c r="F35" i="8"/>
  <c r="AZ108" i="1"/>
  <c r="AZ107" i="1"/>
  <c r="AV107" i="1"/>
  <c r="AT107" i="1"/>
  <c r="J32" i="10"/>
  <c r="AG112" i="1"/>
  <c r="AG111" i="1"/>
  <c r="F35" i="11"/>
  <c r="AZ114" i="1"/>
  <c r="AZ113" i="1"/>
  <c r="AV113" i="1"/>
  <c r="AT113" i="1"/>
  <c r="BA119" i="1"/>
  <c r="AW119" i="1"/>
  <c r="BD119" i="1"/>
  <c r="J35" i="16"/>
  <c r="AV123" i="1"/>
  <c r="AT123" i="1"/>
  <c r="AU103" i="1"/>
  <c r="AU122" i="1"/>
  <c r="F35" i="4"/>
  <c r="AZ100" i="1"/>
  <c r="AZ99" i="1"/>
  <c r="AV99" i="1"/>
  <c r="AT99" i="1"/>
  <c r="J35" i="14"/>
  <c r="AV120" i="1"/>
  <c r="AT120" i="1"/>
  <c r="F35" i="19"/>
  <c r="AZ126" i="1"/>
  <c r="BA122" i="1"/>
  <c r="AW122" i="1"/>
  <c r="AU119" i="1"/>
  <c r="J32" i="17"/>
  <c r="AG124" i="1"/>
  <c r="AU117" i="1"/>
  <c r="AY95" i="1"/>
  <c r="J35" i="4"/>
  <c r="AV100" i="1"/>
  <c r="AT100" i="1"/>
  <c r="F35" i="13"/>
  <c r="AZ118" i="1"/>
  <c r="AZ117" i="1"/>
  <c r="AV117" i="1"/>
  <c r="AT117" i="1"/>
  <c r="F35" i="17"/>
  <c r="AZ124" i="1"/>
  <c r="BC122" i="1"/>
  <c r="AY122" i="1"/>
  <c r="J35" i="2"/>
  <c r="AV96" i="1"/>
  <c r="AT96" i="1"/>
  <c r="F35" i="6"/>
  <c r="AZ104" i="1"/>
  <c r="AZ103" i="1"/>
  <c r="AV103" i="1"/>
  <c r="AT103" i="1"/>
  <c r="J32" i="9"/>
  <c r="AG110" i="1"/>
  <c r="AG109" i="1"/>
  <c r="F35" i="10"/>
  <c r="AZ112" i="1"/>
  <c r="AZ111" i="1"/>
  <c r="AV111" i="1"/>
  <c r="AT111" i="1"/>
  <c r="J32" i="15"/>
  <c r="AG121" i="1"/>
  <c r="J32" i="16"/>
  <c r="AG123" i="1"/>
  <c r="F35" i="18"/>
  <c r="AZ125" i="1"/>
  <c r="BB122" i="1"/>
  <c r="AX122" i="1"/>
  <c r="F35" i="2"/>
  <c r="AZ96" i="1"/>
  <c r="AZ95" i="1"/>
  <c r="AV95" i="1"/>
  <c r="AT95" i="1"/>
  <c r="J35" i="6"/>
  <c r="AV104" i="1"/>
  <c r="AT104" i="1"/>
  <c r="J35" i="10"/>
  <c r="AV112" i="1"/>
  <c r="AT112" i="1"/>
  <c r="J35" i="3"/>
  <c r="AV98" i="1"/>
  <c r="AT98" i="1"/>
  <c r="AN98" i="1"/>
  <c r="J35" i="8"/>
  <c r="AV108" i="1"/>
  <c r="AT108" i="1"/>
  <c r="J35" i="11"/>
  <c r="AV114" i="1"/>
  <c r="AT114" i="1"/>
  <c r="BC119" i="1"/>
  <c r="AY119" i="1"/>
  <c r="J35" i="15"/>
  <c r="AV121" i="1"/>
  <c r="AT121" i="1"/>
  <c r="J32" i="2"/>
  <c r="AG96" i="1"/>
  <c r="AG95" i="1"/>
  <c r="F35" i="5"/>
  <c r="AZ102" i="1"/>
  <c r="AZ101" i="1"/>
  <c r="AV101" i="1"/>
  <c r="AT101" i="1"/>
  <c r="J35" i="13"/>
  <c r="AV118" i="1"/>
  <c r="AT118" i="1"/>
  <c r="J35" i="17"/>
  <c r="AV124" i="1"/>
  <c r="AT124" i="1"/>
  <c r="AN124" i="1"/>
  <c r="BD122" i="1"/>
  <c r="AG97" i="1"/>
  <c r="J35" i="5"/>
  <c r="AV102" i="1"/>
  <c r="AT102" i="1"/>
  <c r="F35" i="14"/>
  <c r="AZ120" i="1"/>
  <c r="J35" i="18"/>
  <c r="AV125" i="1"/>
  <c r="AT125" i="1"/>
  <c r="AN125" i="1"/>
  <c r="J35" i="19"/>
  <c r="AV126" i="1"/>
  <c r="AT126" i="1"/>
  <c r="J32" i="5"/>
  <c r="AG102" i="1"/>
  <c r="AG101" i="1"/>
  <c r="J32" i="6"/>
  <c r="AG104" i="1"/>
  <c r="AG103" i="1"/>
  <c r="J35" i="7"/>
  <c r="AV106" i="1"/>
  <c r="AT106" i="1"/>
  <c r="F35" i="9"/>
  <c r="AZ110" i="1"/>
  <c r="AZ109" i="1"/>
  <c r="AV109" i="1"/>
  <c r="AT109" i="1"/>
  <c r="J35" i="12"/>
  <c r="AV116" i="1"/>
  <c r="AT116" i="1"/>
  <c r="F35" i="15"/>
  <c r="AZ121" i="1"/>
  <c r="F35" i="7"/>
  <c r="AZ106" i="1"/>
  <c r="AZ105" i="1"/>
  <c r="AV105" i="1"/>
  <c r="AT105" i="1"/>
  <c r="J35" i="9"/>
  <c r="AV110" i="1"/>
  <c r="AT110" i="1"/>
  <c r="F35" i="12"/>
  <c r="AZ116" i="1"/>
  <c r="AZ115" i="1"/>
  <c r="AV115" i="1"/>
  <c r="AT115" i="1"/>
  <c r="BB119" i="1"/>
  <c r="AX119" i="1"/>
  <c r="F35" i="16"/>
  <c r="AZ123" i="1"/>
  <c r="AU113" i="1"/>
  <c r="R132" i="4" l="1"/>
  <c r="P135" i="10"/>
  <c r="AU112" i="1"/>
  <c r="J98" i="17"/>
  <c r="J124" i="17"/>
  <c r="J99" i="17"/>
  <c r="BK132" i="4"/>
  <c r="J132" i="4"/>
  <c r="J98" i="4"/>
  <c r="BK131" i="12"/>
  <c r="J131" i="12"/>
  <c r="BK124" i="19"/>
  <c r="J124" i="19"/>
  <c r="J98" i="19"/>
  <c r="BK130" i="13"/>
  <c r="J130" i="13"/>
  <c r="J41" i="18"/>
  <c r="AN123" i="1"/>
  <c r="J41" i="17"/>
  <c r="AN121" i="1"/>
  <c r="J41" i="16"/>
  <c r="J98" i="15"/>
  <c r="J41" i="15"/>
  <c r="AN111" i="1"/>
  <c r="AN112" i="1"/>
  <c r="J98" i="10"/>
  <c r="AN109" i="1"/>
  <c r="AN110" i="1"/>
  <c r="J98" i="9"/>
  <c r="J41" i="10"/>
  <c r="J41" i="9"/>
  <c r="AN104" i="1"/>
  <c r="AN103" i="1"/>
  <c r="J98" i="6"/>
  <c r="AN101" i="1"/>
  <c r="AN102" i="1"/>
  <c r="J41" i="6"/>
  <c r="J41" i="5"/>
  <c r="AN97" i="1"/>
  <c r="AN95" i="1"/>
  <c r="AN96" i="1"/>
  <c r="J41" i="3"/>
  <c r="J41" i="2"/>
  <c r="J32" i="11"/>
  <c r="AG114" i="1"/>
  <c r="AG113" i="1"/>
  <c r="AN113" i="1"/>
  <c r="BA94" i="1"/>
  <c r="AW94" i="1"/>
  <c r="AK30" i="1"/>
  <c r="AU111" i="1"/>
  <c r="J32" i="13"/>
  <c r="AG118" i="1"/>
  <c r="AG117" i="1"/>
  <c r="AN117" i="1"/>
  <c r="J32" i="7"/>
  <c r="AG106" i="1"/>
  <c r="AG105" i="1"/>
  <c r="AN105" i="1"/>
  <c r="BB94" i="1"/>
  <c r="W31" i="1"/>
  <c r="J32" i="12"/>
  <c r="AG116" i="1"/>
  <c r="AG115" i="1"/>
  <c r="J32" i="8"/>
  <c r="AG108" i="1"/>
  <c r="AG107" i="1"/>
  <c r="AN107" i="1"/>
  <c r="BD94" i="1"/>
  <c r="W33" i="1"/>
  <c r="J32" i="14"/>
  <c r="AG120" i="1"/>
  <c r="AG119" i="1"/>
  <c r="AZ122" i="1"/>
  <c r="AV122" i="1"/>
  <c r="AT122" i="1"/>
  <c r="BC94" i="1"/>
  <c r="AY94" i="1"/>
  <c r="AZ119" i="1"/>
  <c r="AV119" i="1"/>
  <c r="AT119" i="1"/>
  <c r="J41" i="13" l="1"/>
  <c r="J41" i="12"/>
  <c r="J98" i="13"/>
  <c r="J98" i="12"/>
  <c r="J41" i="14"/>
  <c r="AN120" i="1"/>
  <c r="J41" i="11"/>
  <c r="AN114" i="1"/>
  <c r="J41" i="8"/>
  <c r="AN108" i="1"/>
  <c r="J41" i="7"/>
  <c r="AN106" i="1"/>
  <c r="AN119" i="1"/>
  <c r="AN118" i="1"/>
  <c r="AN116" i="1"/>
  <c r="AN115" i="1"/>
  <c r="AU94" i="1"/>
  <c r="W32" i="1"/>
  <c r="J32" i="19"/>
  <c r="AG126" i="1"/>
  <c r="AG122" i="1"/>
  <c r="J32" i="4"/>
  <c r="AG100" i="1"/>
  <c r="AG99" i="1"/>
  <c r="AN99" i="1"/>
  <c r="W30" i="1"/>
  <c r="AZ94" i="1"/>
  <c r="AV94" i="1"/>
  <c r="AK29" i="1"/>
  <c r="AX94" i="1"/>
  <c r="AN100" i="1" l="1"/>
  <c r="J41" i="19"/>
  <c r="J41" i="4"/>
  <c r="AN126" i="1"/>
  <c r="AN122" i="1"/>
  <c r="AG94" i="1"/>
  <c r="AK26" i="1"/>
  <c r="AK35" i="1"/>
  <c r="W29" i="1"/>
  <c r="AT94" i="1"/>
  <c r="AN94" i="1" l="1"/>
</calcChain>
</file>

<file path=xl/sharedStrings.xml><?xml version="1.0" encoding="utf-8"?>
<sst xmlns="http://schemas.openxmlformats.org/spreadsheetml/2006/main" count="34932" uniqueCount="3951">
  <si>
    <t>Export Komplet</t>
  </si>
  <si>
    <t/>
  </si>
  <si>
    <t>2.0</t>
  </si>
  <si>
    <t>ZAMOK</t>
  </si>
  <si>
    <t>False</t>
  </si>
  <si>
    <t>{272202fe-efb9-4dda-b07b-615397511eba}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</si>
  <si>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</si>
  <si>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</si>
  <si>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</si>
  <si>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</si>
  <si>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</si>
  <si>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</si>
  <si>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</si>
  <si>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</si>
  <si>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2458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</si>
  <si>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</si>
  <si>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</si>
  <si>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Multifunkční sportovní a kulturní centrum (MFSKC) - křižovatka 4. brána BVV</t>
  </si>
  <si>
    <t>KSO:</t>
  </si>
  <si>
    <t>CC-CZ:</t>
  </si>
  <si>
    <t>Místo:</t>
  </si>
  <si>
    <t>Brno</t>
  </si>
  <si>
    <t>Datum:</t>
  </si>
  <si>
    <t>4. 2. 2022</t>
  </si>
  <si>
    <t>Zadavatel:</t>
  </si>
  <si>
    <t>IČ:</t>
  </si>
  <si>
    <t>Brněnské komunikace a.s.</t>
  </si>
  <si>
    <t>DIČ:</t>
  </si>
  <si>
    <t>Uchazeč:</t>
  </si>
  <si>
    <t>Vyplň údaj</t>
  </si>
  <si>
    <t>Projektant:</t>
  </si>
  <si>
    <t>VIAPONT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</si>
  <si>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</si>
  <si>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</si>
  <si>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</si>
  <si>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</si>
  <si>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</si>
  <si>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</si>
  <si>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</si>
  <si>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</si>
  <si>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</si>
  <si>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</si>
  <si>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</si>
  <si>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</si>
  <si>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</si>
  <si>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</si>
  <si>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</si>
  <si>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</si>
  <si>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</si>
  <si>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</si>
  <si>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</si>
  <si>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</si>
  <si>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</si>
  <si>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</si>
  <si>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</si>
  <si>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</si>
  <si>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</si>
  <si>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</si>
  <si>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</si>
  <si>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</si>
  <si>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</si>
  <si>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</si>
  <si>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</si>
  <si>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</si>
  <si>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</si>
  <si>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</si>
  <si>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</si>
  <si>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</si>
  <si>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</si>
  <si>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</si>
  <si>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</si>
  <si>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</si>
  <si>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</si>
  <si>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</si>
  <si>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</si>
  <si>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</si>
  <si>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</si>
  <si>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</si>
  <si>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</si>
  <si>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</si>
  <si>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000</t>
  </si>
  <si>
    <t>Vedlejší a ostatní náklady</t>
  </si>
  <si>
    <t>VON</t>
  </si>
  <si>
    <t>1</t>
  </si>
  <si>
    <t>{a0b3ef09-f5d1-46e0-8591-1d0b80e833ef}</t>
  </si>
  <si>
    <t>2</t>
  </si>
  <si>
    <t>/</t>
  </si>
  <si>
    <t>Soupis</t>
  </si>
  <si>
    <t>{4c515173-5072-4db7-8050-0efbb6bae1b6}</t>
  </si>
  <si>
    <t>020</t>
  </si>
  <si>
    <t>Příprava území</t>
  </si>
  <si>
    <t>STA</t>
  </si>
  <si>
    <t>{ca2d8bfb-1dd3-4385-ac86-83b8f29e3268}</t>
  </si>
  <si>
    <t>{c8494a0f-7bef-4677-bdbb-480dbced54cb}</t>
  </si>
  <si>
    <t>101</t>
  </si>
  <si>
    <t>Okružní křižovatka 4. brána</t>
  </si>
  <si>
    <t>{c780142b-9962-498e-8d8e-457f785a2403}</t>
  </si>
  <si>
    <t>{5c27820b-2a8b-4b40-b218-7ef4d156d410}</t>
  </si>
  <si>
    <t>102</t>
  </si>
  <si>
    <t>Parkoviště a zpevněné plochy</t>
  </si>
  <si>
    <t>{ddb7f1c3-8e6a-4315-908d-4465568fd91c}</t>
  </si>
  <si>
    <t>{413fbfc1-850b-4a82-9023-bcb43fd5eea5}</t>
  </si>
  <si>
    <t>190</t>
  </si>
  <si>
    <t>Dopravní značení trvalé</t>
  </si>
  <si>
    <t>{f25a879d-7cda-446c-a6de-3b71d068398a}</t>
  </si>
  <si>
    <t>{99987596-8930-4660-89c8-5afa62226410}</t>
  </si>
  <si>
    <t>191</t>
  </si>
  <si>
    <t>Dopravní značení provizorní</t>
  </si>
  <si>
    <t>{e1098e56-1ce9-4294-9177-a533885f609d}</t>
  </si>
  <si>
    <t>{16cd4394-a1a9-49c6-bcd0-7252b2b9d2b2}</t>
  </si>
  <si>
    <t>301</t>
  </si>
  <si>
    <t>Dešťová kanalizace</t>
  </si>
  <si>
    <t>{80d9ca57-db2d-4599-b01a-609c708ffb8d}</t>
  </si>
  <si>
    <t>{bff87960-5855-4636-9d5b-c1e5d5ec2557}</t>
  </si>
  <si>
    <t>302</t>
  </si>
  <si>
    <t>Přeložka vodovodu BVaK</t>
  </si>
  <si>
    <t>{5bc0075e-f486-4c31-a5e6-306d07caeece}</t>
  </si>
  <si>
    <t>Přeložka vodovod...</t>
  </si>
  <si>
    <t>{7614479e-7cb6-4f41-8187-f67f5bd92a38}</t>
  </si>
  <si>
    <t>303</t>
  </si>
  <si>
    <t>Přeložka vodovodní přípojky BVV</t>
  </si>
  <si>
    <t>{66c9462a-0833-4673-ad33-71067e5be1bc}</t>
  </si>
  <si>
    <t>{e10d35f9-699a-4f5e-a04d-9d0ae6e337d0}</t>
  </si>
  <si>
    <t>401</t>
  </si>
  <si>
    <t>Přeložky sítí VO</t>
  </si>
  <si>
    <t>{ca7d4646-25cd-4789-b163-359063651021}</t>
  </si>
  <si>
    <t>Přeložka sítí VO</t>
  </si>
  <si>
    <t>{f983cb95-c84f-4b93-8eb9-74a861259e27}</t>
  </si>
  <si>
    <t>402</t>
  </si>
  <si>
    <t>Nové sítě VO</t>
  </si>
  <si>
    <t>{bdbb59e4-eafe-4c95-b914-c9dc7e393656}</t>
  </si>
  <si>
    <t>{b194b1cb-abbb-424e-b2ce-7ae091d21f35}</t>
  </si>
  <si>
    <t>403</t>
  </si>
  <si>
    <t>Přeložka sítí AO</t>
  </si>
  <si>
    <t>{b490d15e-c052-4cf1-adcd-36fefc5af65f}</t>
  </si>
  <si>
    <t>{9321794b-5ab6-4914-afdd-f3e895ba82e3}</t>
  </si>
  <si>
    <t>501</t>
  </si>
  <si>
    <t>Přeložka STL plynovodu</t>
  </si>
  <si>
    <t>{7dae5a0b-68b5-491a-baba-bcfa6b9cf3d4}</t>
  </si>
  <si>
    <t>{f273cbbf-6af6-4cc6-8054-3748677ad8e0}</t>
  </si>
  <si>
    <t>501.1</t>
  </si>
  <si>
    <t>Přeložka STL plyn...</t>
  </si>
  <si>
    <t>{a4f5ec6a-ff29-48fb-8136-9ea279f7418f}</t>
  </si>
  <si>
    <t>801</t>
  </si>
  <si>
    <t>Vegetační úpravy</t>
  </si>
  <si>
    <t>{5239ce38-aa55-4ced-8c2f-1c9734632940}</t>
  </si>
  <si>
    <t>801.1</t>
  </si>
  <si>
    <t>Vegetační úpravy - stromy</t>
  </si>
  <si>
    <t>{dbededc5-fe91-4b35-b4d4-03679bcd9907}</t>
  </si>
  <si>
    <t>801.2</t>
  </si>
  <si>
    <t>Vegetační úpravy - keře</t>
  </si>
  <si>
    <t>{b161d284-01fd-493e-996d-762dd0b52cf1}</t>
  </si>
  <si>
    <t>801.3</t>
  </si>
  <si>
    <t>Vegetační úpravy - trávník</t>
  </si>
  <si>
    <t>{ea7305f9-1dc3-4471-bacb-3013eb47676a}</t>
  </si>
  <si>
    <t>801.4</t>
  </si>
  <si>
    <t>Trvalkové výsadby</t>
  </si>
  <si>
    <t>{fc8bca7d-3f5c-4c8f-b316-227373f5b155}</t>
  </si>
  <si>
    <t>KRYCÍ LIST SOUPISU PRACÍ</t>
  </si>
  <si>
    <t>Objekt:</t>
  </si>
  <si>
    <t>000 - Vedlejší a ostatní náklady</t>
  </si>
  <si>
    <t>Soupis:</t>
  </si>
  <si>
    <t>Statutární město Brno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</si>
  <si>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</si>
  <si>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</si>
  <si>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</si>
  <si>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</si>
  <si>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</si>
  <si>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</si>
  <si>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</si>
  <si>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</si>
  <si>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</si>
  <si>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</si>
  <si>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</si>
  <si>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</si>
  <si>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</si>
  <si>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</si>
  <si>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</si>
  <si>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</si>
  <si>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</si>
  <si>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</si>
  <si>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</si>
  <si>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</si>
  <si>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</si>
  <si>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</si>
  <si>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</si>
  <si>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</si>
  <si>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</si>
  <si>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</si>
  <si>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</si>
  <si>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</si>
  <si>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</si>
  <si>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</si>
  <si>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</si>
  <si>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01200R</t>
  </si>
  <si>
    <t>Geodetické práce</t>
  </si>
  <si>
    <t>kpl</t>
  </si>
  <si>
    <t>CS ÚRS 2022 01</t>
  </si>
  <si>
    <t>1024</t>
  </si>
  <si>
    <t>243910426</t>
  </si>
  <si>
    <t>Online PSC</t>
  </si>
  <si>
    <t>https://podminky.urs.cz/item/CS_URS_2022_01/01200R</t>
  </si>
  <si>
    <t>P</t>
  </si>
  <si>
    <t>Poznámka k položce:_x000D_
Geodetické zaměření rohů stavby, stabilizace bodů a sestavení laviček._x000D_
Vyhotovení protokolu o vytyčení stavby se seznamem souřadnic vytyčených bodů a jejich polohopisnými (S-JTSK) a výškopisnými (Bpv) hodnotami._x000D_
Náklady na provedení skutečného zaměření stavby v rozsahu nezbytném pro zápis změny do katastru nemovitostí včetně vyhotovení geometrického plánu.</t>
  </si>
  <si>
    <t>013244R</t>
  </si>
  <si>
    <t>Dokumentace pro provádění stavby</t>
  </si>
  <si>
    <t>1493444950</t>
  </si>
  <si>
    <t>https://podminky.urs.cz/item/CS_URS_2022_01/013244R</t>
  </si>
  <si>
    <t>Poznámka k položce:_x000D_
Náklady na vyhotovení dokumentace pro realizaci stavby</t>
  </si>
  <si>
    <t>3</t>
  </si>
  <si>
    <t>013254R</t>
  </si>
  <si>
    <t>Dokumentace skutečného provedení stavby</t>
  </si>
  <si>
    <t>-617167358</t>
  </si>
  <si>
    <t>https://podminky.urs.cz/item/CS_URS_2022_01/013254R</t>
  </si>
  <si>
    <t>Poznámka k položce:_x000D_
Náklady na zajištění autorského dozoru a vyhotovení dokumentace skutečného provedení stavby a její předání objednateli v požadované formě a požadovaném počtu.</t>
  </si>
  <si>
    <t>VRN3</t>
  </si>
  <si>
    <t>Zařízení staveniště</t>
  </si>
  <si>
    <t>4</t>
  </si>
  <si>
    <t>03100R</t>
  </si>
  <si>
    <t>1439410432</t>
  </si>
  <si>
    <t>https://podminky.urs.cz/item/CS_URS_2022_01/03100R</t>
  </si>
  <si>
    <t>Poznámka k položce:_x000D_
Veškeré náklady spojené s vybudováním, provozem a odstraněním zařízení staveniště.</t>
  </si>
  <si>
    <t>VRN4</t>
  </si>
  <si>
    <t>Inženýrská činnost</t>
  </si>
  <si>
    <t>043002000</t>
  </si>
  <si>
    <t>Zkoušky a ostatní měření</t>
  </si>
  <si>
    <t>360662816</t>
  </si>
  <si>
    <t>https://podminky.urs.cz/item/CS_URS_2022_01/043002000</t>
  </si>
  <si>
    <t>Poznámka k položce:_x000D_
Náklady zhotovitele, související s prováděním zkoušek a revizí, jako např. kamerová zkouška napojení a průtočnosti nových dešťových vpustí, vyčištění tlakosacím vozem a zkoušky nad rámec KZP.</t>
  </si>
  <si>
    <t>VRN7</t>
  </si>
  <si>
    <t>Provozní vlivy</t>
  </si>
  <si>
    <t>6</t>
  </si>
  <si>
    <t>07500R</t>
  </si>
  <si>
    <t>Ochrana stávajících inženýrských sítí na staveništi</t>
  </si>
  <si>
    <t>-61560933</t>
  </si>
  <si>
    <t>Poznámka k položce:_x000D_
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 Včetně nákladů na případné provedení kopaných sond.</t>
  </si>
  <si>
    <t>VRN9</t>
  </si>
  <si>
    <t>Ostatní náklady</t>
  </si>
  <si>
    <t>7</t>
  </si>
  <si>
    <t>09000R</t>
  </si>
  <si>
    <t>Propagace</t>
  </si>
  <si>
    <t>-1908407969</t>
  </si>
  <si>
    <t>020 - Příprava území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</si>
  <si>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</si>
  <si>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</si>
  <si>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</si>
  <si>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</si>
  <si>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HSV</t>
  </si>
  <si>
    <t>Práce a dodávky HSV</t>
  </si>
  <si>
    <t>Zemní práce</t>
  </si>
  <si>
    <t>31</t>
  </si>
  <si>
    <t>111251203</t>
  </si>
  <si>
    <t>Odstranění křovin a stromů s odstraněním kořenů strojně průměru kmene do 100 mm v rovině nebo ve svahu sklonu terénu přes 1:5, při celkové ploše přes 500 m2</t>
  </si>
  <si>
    <t>m2</t>
  </si>
  <si>
    <t>1810433074</t>
  </si>
  <si>
    <t>https://podminky.urs.cz/item/CS_URS_2022_01/111251203</t>
  </si>
  <si>
    <t>VV</t>
  </si>
  <si>
    <t>"dle dendrologického průzkumu - s žádostí  i bez"   460,0+147,0</t>
  </si>
  <si>
    <t>17</t>
  </si>
  <si>
    <t>111301111</t>
  </si>
  <si>
    <t>Sejmutí drnu tl. do 100 mm, v jakékoliv ploše</t>
  </si>
  <si>
    <t>1292844326</t>
  </si>
  <si>
    <t>https://podminky.urs.cz/item/CS_URS_2022_01/111301111</t>
  </si>
  <si>
    <t>"v rovině"</t>
  </si>
  <si>
    <t>195,0+31,0+89,0+14,0+31,0+71,5+86,0+14,0+135,5+17,0+6,5+36,5+64,0+152,5+17,5+12,0+3,0+14,0</t>
  </si>
  <si>
    <t>"ve svahu - předpoklad sklonu svahu 1:2 tj. koef. 1,12"</t>
  </si>
  <si>
    <t>(382,5+476,0+106,5+161,0)*1,12</t>
  </si>
  <si>
    <t>Součet</t>
  </si>
  <si>
    <t>29</t>
  </si>
  <si>
    <t>112101102</t>
  </si>
  <si>
    <t>Odstranění stromů s odřezáním kmene a s odvětvením listnatých, průměru kmene přes 300 do 500 mm</t>
  </si>
  <si>
    <t>kus</t>
  </si>
  <si>
    <t>288080553</t>
  </si>
  <si>
    <t>https://podminky.urs.cz/item/CS_URS_2022_01/112101102</t>
  </si>
  <si>
    <t>"dle dendrologického průzkumu"   5</t>
  </si>
  <si>
    <t>30</t>
  </si>
  <si>
    <t>112101122</t>
  </si>
  <si>
    <t>Odstranění stromů s odřezáním kmene a s odvětvením jehličnatých bez odkornění, průměru kmene přes 300 do 500 mm</t>
  </si>
  <si>
    <t>-370261302</t>
  </si>
  <si>
    <t>https://podminky.urs.cz/item/CS_URS_2022_01/112101122</t>
  </si>
  <si>
    <t>"dle dendrologického průzkumu"   3</t>
  </si>
  <si>
    <t>22</t>
  </si>
  <si>
    <t>122351103</t>
  </si>
  <si>
    <t>Odkopávky a prokopávky nezapažené strojně v hornině třídy těžitelnosti II skupiny 4 přes 50 do 100 m3</t>
  </si>
  <si>
    <t>m3</t>
  </si>
  <si>
    <t>-1443663962</t>
  </si>
  <si>
    <t>https://podminky.urs.cz/item/CS_URS_2022_01/122351103</t>
  </si>
  <si>
    <t>"stav. kamenivo pod mostem - odvoz na mezideponii"</t>
  </si>
  <si>
    <t>"předpoklad - 50 m3 bude použito zpět v SO 102"</t>
  </si>
  <si>
    <t>"celkový odkop - odhad - předpokl. tl. 0,30m"   (86,0+151,0)*0,30</t>
  </si>
  <si>
    <t>37</t>
  </si>
  <si>
    <t>162201402</t>
  </si>
  <si>
    <t>Vodorovné přemístění větví, kmenů nebo pařezů s naložením, složením a dopravou do 1000 m větví stromů listnatých, průměru kmene přes 300 do 500 mm</t>
  </si>
  <si>
    <t>-183201728</t>
  </si>
  <si>
    <t>https://podminky.urs.cz/item/CS_URS_2022_01/162201402</t>
  </si>
  <si>
    <t>38</t>
  </si>
  <si>
    <t>162201406</t>
  </si>
  <si>
    <t>Vodorovné přemístění větví, kmenů nebo pařezů s naložením, složením a dopravou do 1000 m větví stromů jehličnatých, průměru kmene přes 300 do 500 mm</t>
  </si>
  <si>
    <t>1974157816</t>
  </si>
  <si>
    <t>https://podminky.urs.cz/item/CS_URS_2022_01/162201406</t>
  </si>
  <si>
    <t>39</t>
  </si>
  <si>
    <t>162201412</t>
  </si>
  <si>
    <t>Vodorovné přemístění větví, kmenů nebo pařezů s naložením, složením a dopravou do 1000 m kmenů stromů listnatých, průměru přes 300 do 500 mm</t>
  </si>
  <si>
    <t>893074546</t>
  </si>
  <si>
    <t>https://podminky.urs.cz/item/CS_URS_2022_01/162201412</t>
  </si>
  <si>
    <t>40</t>
  </si>
  <si>
    <t>162201416</t>
  </si>
  <si>
    <t>Vodorovné přemístění větví, kmenů nebo pařezů s naložením, složením a dopravou do 1000 m kmenů stromů jehličnatých, průměru přes 300 do 500 mm</t>
  </si>
  <si>
    <t>-59713571</t>
  </si>
  <si>
    <t>https://podminky.urs.cz/item/CS_URS_2022_01/162201416</t>
  </si>
  <si>
    <t>45</t>
  </si>
  <si>
    <t>162301501</t>
  </si>
  <si>
    <t>Vodorovné přemístění smýcených křovin do průměru kmene 100 mm na vzdálenost do 5 000 m</t>
  </si>
  <si>
    <t>-485028062</t>
  </si>
  <si>
    <t>https://podminky.urs.cz/item/CS_URS_2022_01/162301501</t>
  </si>
  <si>
    <t>41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</si>
  <si>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</si>
  <si>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</si>
  <si>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1849971969</t>
  </si>
  <si>
    <t>https://podminky.urs.cz/item/CS_URS_2022_01/162301932</t>
  </si>
  <si>
    <t>"příplatek za 9 km"   5*9</t>
  </si>
  <si>
    <t>42</t>
  </si>
  <si>
    <t>162301942</t>
  </si>
  <si>
    <t>Vodorovné přemístění větví, kmenů nebo pařezů s naložením, složením a dopravou Příplatek k cenám za každých dalších i započatých 1000 m přes 1000 m větví stromů jehličnatých, o průměru kmene přes 300 do 500 mm</t>
  </si>
  <si>
    <t>1767857601</t>
  </si>
  <si>
    <t>https://podminky.urs.cz/item/CS_URS_2022_01/162301942</t>
  </si>
  <si>
    <t>"příplatek za 9 km"   3*9</t>
  </si>
  <si>
    <t>43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</si>
  <si>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</si>
  <si>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</si>
  <si>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-892154063</t>
  </si>
  <si>
    <t>https://podminky.urs.cz/item/CS_URS_2022_01/162301952</t>
  </si>
  <si>
    <t>44</t>
  </si>
  <si>
    <t>162301962</t>
  </si>
  <si>
    <t>Vodorovné přemístění větví, kmenů nebo pařezů s naložením, složením a dopravou Příplatek k cenám za každých dalších i započatých 1000 m přes 1000 m kmenů stromů jehličnatých, průměru přes 300 do 500 mm</t>
  </si>
  <si>
    <t>737904711</t>
  </si>
  <si>
    <t>https://podminky.urs.cz/item/CS_URS_2022_01/162301962</t>
  </si>
  <si>
    <t>46</t>
  </si>
  <si>
    <t>162301981</t>
  </si>
  <si>
    <t>Vodorovné přemístění smýcených křovin Příplatek k ceně za každých dalších i započatých 1 000 m</t>
  </si>
  <si>
    <t>1933515610</t>
  </si>
  <si>
    <t>https://podminky.urs.cz/item/CS_URS_2022_01/162301981</t>
  </si>
  <si>
    <t>"příplatek za 5 km"   607,0*5</t>
  </si>
  <si>
    <t>23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</si>
  <si>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</si>
  <si>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</si>
  <si>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1761719756</t>
  </si>
  <si>
    <t>https://podminky.urs.cz/item/CS_URS_2022_01/162351123</t>
  </si>
  <si>
    <t>"na mezideponii  - množství z pol.č. 122351103"   71,10</t>
  </si>
  <si>
    <t>14</t>
  </si>
  <si>
    <t>162702111</t>
  </si>
  <si>
    <t>Vodorovné přemístění drnu na suchu  na vzdálenost přes 5000 do 6000 m</t>
  </si>
  <si>
    <t>928126131</t>
  </si>
  <si>
    <t>https://podminky.urs.cz/item/CS_URS_2022_01/162702111</t>
  </si>
  <si>
    <t>"z pol.č. 111301111"   2251,12</t>
  </si>
  <si>
    <t>162702119</t>
  </si>
  <si>
    <t>Vodorovné přemístění drnu na suchu  Příplatek k ceně za každých dalších i započatých 1000 m</t>
  </si>
  <si>
    <t>373494786</t>
  </si>
  <si>
    <t>https://podminky.urs.cz/item/CS_URS_2022_01/162702119</t>
  </si>
  <si>
    <t>"příplatek za další 4 km - plocha z pol.č. 162702111"   2251,120</t>
  </si>
  <si>
    <t>47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</si>
  <si>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</si>
  <si>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</si>
  <si>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2003187142</t>
  </si>
  <si>
    <t>https://podminky.urs.cz/item/CS_URS_2022_01/162751137</t>
  </si>
  <si>
    <t>"z mezideponie - nevhodná zemina"</t>
  </si>
  <si>
    <t>"předpoklad (množství z pol.č. 122351103) - pro zpětné použití ponecháno 50,0m"   71,100-50,0</t>
  </si>
  <si>
    <t>16</t>
  </si>
  <si>
    <t>167102111</t>
  </si>
  <si>
    <t>Nakládání drnu  ze skládky</t>
  </si>
  <si>
    <t>-491493600</t>
  </si>
  <si>
    <t>https://podminky.urs.cz/item/CS_URS_2022_01/167102111</t>
  </si>
  <si>
    <t>48</t>
  </si>
  <si>
    <t>167151102</t>
  </si>
  <si>
    <t>Nakládání, skládání a překládání neulehlého výkopku nebo sypaniny strojně nakládání, množství do 100 m3, z horniny třídy těžitelnosti II, skupiny 4 a 5</t>
  </si>
  <si>
    <t>-1896477547</t>
  </si>
  <si>
    <t>https://podminky.urs.cz/item/CS_URS_2022_01/167151102</t>
  </si>
  <si>
    <t>26</t>
  </si>
  <si>
    <t>171201221</t>
  </si>
  <si>
    <t>Poplatek za uložení stavebního odpadu na skládce (skládkovné) zeminy a kamení zatříděného do Katalogu odpadů pod kódem 17 05 04</t>
  </si>
  <si>
    <t>t</t>
  </si>
  <si>
    <t>-1424522569</t>
  </si>
  <si>
    <t>https://podminky.urs.cz/item/CS_URS_2022_01/171201221</t>
  </si>
  <si>
    <t>"z pol.č. 111301111 tl. 100 mm, koef. 1,6 t/m3"   2251,12*0,10*1,6</t>
  </si>
  <si>
    <t>"z pol.č. 162751137, koef. 1,70 t/m3"   (71,100-50,0)*1,70</t>
  </si>
  <si>
    <t>28</t>
  </si>
  <si>
    <t>171251201</t>
  </si>
  <si>
    <t>Uložení sypaniny na skládky nebo meziskládky bez hutnění s upravením uložené sypaniny do předepsaného tvaru</t>
  </si>
  <si>
    <t>-1666830661</t>
  </si>
  <si>
    <t>https://podminky.urs.cz/item/CS_URS_2022_01/171251201</t>
  </si>
  <si>
    <t>"na mezideponii  - množství z pol.č. 122351103 - předpoklad 50,0m3 bude použito zpět v SO 102"   71,10</t>
  </si>
  <si>
    <t>9</t>
  </si>
  <si>
    <t>Ostatní konstrukce a práce, bourání</t>
  </si>
  <si>
    <t>966001311</t>
  </si>
  <si>
    <t>Odstranění odpadkového koše  s betonovou patkou</t>
  </si>
  <si>
    <t>1597647085</t>
  </si>
  <si>
    <t>https://podminky.urs.cz/item/CS_URS_2022_01/966001311</t>
  </si>
  <si>
    <t>"u vjezdu do park. domu"   2</t>
  </si>
  <si>
    <t>35</t>
  </si>
  <si>
    <t>96600-R1</t>
  </si>
  <si>
    <t>Odstranění stávajíího billboardui  s odklizením materiálu na vzdálenost do 20 m nebo s naložením na dopravní prostředek včetně sloupku</t>
  </si>
  <si>
    <t>589717986</t>
  </si>
  <si>
    <t>"na chodníku před BVV - osa 103 - odhad"   1</t>
  </si>
  <si>
    <t>36</t>
  </si>
  <si>
    <t>96600-R2</t>
  </si>
  <si>
    <t>Odstranění stánku s odklizením materiálu na vzdálenost do 20 m nebo s naložením na dopravní prostředek</t>
  </si>
  <si>
    <t>818414356</t>
  </si>
  <si>
    <t>"stánek na parkovišti Voroněž - odhad"   1</t>
  </si>
  <si>
    <t>20</t>
  </si>
  <si>
    <t>966006251</t>
  </si>
  <si>
    <t>Odstranění parkovací zábrany  s odklizením materiálu na vzdálenost do 20 m nebo s naložením na dopravní prostředek sloupku zabetonovaného</t>
  </si>
  <si>
    <t>-2011438050</t>
  </si>
  <si>
    <t>https://podminky.urs.cz/item/CS_URS_2022_01/966006251</t>
  </si>
  <si>
    <t>"osa 105"    4</t>
  </si>
  <si>
    <t>18</t>
  </si>
  <si>
    <t>96600625-R</t>
  </si>
  <si>
    <t>Odstranění parkovací zábrany  s odklizením materiálu na vzdálenost do 20 m nebo s naložením na dopravní prostředek sloupku přichyceného šrouby</t>
  </si>
  <si>
    <t>1761017550</t>
  </si>
  <si>
    <t>"naproti park. domu - osa 103 a 105"   7+14</t>
  </si>
  <si>
    <t>19</t>
  </si>
  <si>
    <t>966006253</t>
  </si>
  <si>
    <t>Odstranění parkovací zábrany  s odklizením materiálu na vzdálenost do 20 m nebo s naložením na dopravní prostředek sloupku tvaru U přichyceného šrouby</t>
  </si>
  <si>
    <t>-225078175</t>
  </si>
  <si>
    <t>https://podminky.urs.cz/item/CS_URS_2022_01/966006253</t>
  </si>
  <si>
    <t>"parkoviště Voroněž"   12</t>
  </si>
  <si>
    <t>52</t>
  </si>
  <si>
    <t>966071711</t>
  </si>
  <si>
    <t>Bourání plotových sloupků a vzpěr ocelových trubkových nebo profilovaných výšky do 2,50 m zabetonovaných</t>
  </si>
  <si>
    <t>-1455716787</t>
  </si>
  <si>
    <t>https://podminky.urs.cz/item/CS_URS_2022_01/966071711</t>
  </si>
  <si>
    <t>"podél chodníku u SO 102"   1</t>
  </si>
  <si>
    <t>"u brány"   2</t>
  </si>
  <si>
    <t>54</t>
  </si>
  <si>
    <t>966071823</t>
  </si>
  <si>
    <t>Rozebrání oplocení z pletiva drátěného se čtvercovými oky, výšky přes 2,0 do 4,0 m</t>
  </si>
  <si>
    <t>m</t>
  </si>
  <si>
    <t>770665814</t>
  </si>
  <si>
    <t>https://podminky.urs.cz/item/CS_URS_2022_01/966071823</t>
  </si>
  <si>
    <t>"u brány"   4,0</t>
  </si>
  <si>
    <t>51</t>
  </si>
  <si>
    <t>966072811</t>
  </si>
  <si>
    <t>Rozebrání oplocení z dílců rámových na ocelové sloupky, výšky přes 1 do 2 m</t>
  </si>
  <si>
    <t>1826060118</t>
  </si>
  <si>
    <t>https://podminky.urs.cz/item/CS_URS_2022_01/966072811</t>
  </si>
  <si>
    <t>"podél chodníku u SO 102 - odhad"   1,5</t>
  </si>
  <si>
    <t>997</t>
  </si>
  <si>
    <t>Přesun sutě</t>
  </si>
  <si>
    <t>49</t>
  </si>
  <si>
    <t>997221561</t>
  </si>
  <si>
    <t>Vodorovná doprava suti  bez naložení, ale se složením a s hrubým urovnáním z kusových materiálů, na vzdálenost do 1 km</t>
  </si>
  <si>
    <t>-1213657159</t>
  </si>
  <si>
    <t>https://podminky.urs.cz/item/CS_URS_2022_01/997221561</t>
  </si>
  <si>
    <t>50</t>
  </si>
  <si>
    <t>997221569</t>
  </si>
  <si>
    <t>Vodorovná doprava suti  bez naložení, ale se složením a s hrubým urovnáním Příplatek k ceně za každý další i započatý 1 km přes 1 km</t>
  </si>
  <si>
    <t>-548362260</t>
  </si>
  <si>
    <t>https://podminky.urs.cz/item/CS_URS_2022_01/997221569</t>
  </si>
  <si>
    <t>"příplatek - doprava 9 km, množství z pol.č. 997221551"    1,497*9</t>
  </si>
  <si>
    <t>101 - Okružní křižovatka 4. brána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</si>
  <si>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</si>
  <si>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</si>
  <si>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</si>
  <si>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</si>
  <si>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</si>
  <si>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</si>
  <si>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</si>
  <si>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</si>
  <si>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>113106144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</si>
  <si>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</si>
  <si>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-310627662</t>
  </si>
  <si>
    <t>https://podminky.urs.cz/item/CS_URS_2022_01/113106144</t>
  </si>
  <si>
    <t>"stáv. chodník - ostatní plocha viz. SO 102"    13,0+30,0</t>
  </si>
  <si>
    <t>113106171</t>
  </si>
  <si>
    <t>Rozebrání dlažeb a dílců vozovek a ploch s přemístěním hmot na skládku na vzdálenost do 3 m nebo s naložením na dopravní prostředek, s jakoukoliv výplní spár ručně ze zámkové dlažby s ložem z kameniva</t>
  </si>
  <si>
    <t>2097439256</t>
  </si>
  <si>
    <t>https://podminky.urs.cz/item/CS_URS_2022_01/113106171</t>
  </si>
  <si>
    <t>"předláždění"   7,0</t>
  </si>
  <si>
    <t>113106187</t>
  </si>
  <si>
    <t>Rozebrání dlažeb a dílců vozovek a ploch s přemístěním hmot na skládku na vzdálenost do 3 m nebo s naložením na dopravní prostředek, s jakoukoliv výplní spár strojně plochy jednotlivě do 50 m2 ze zámkové dlažby s ložem z kameniva</t>
  </si>
  <si>
    <t>784368151</t>
  </si>
  <si>
    <t>https://podminky.urs.cz/item/CS_URS_2022_01/113106187</t>
  </si>
  <si>
    <t>"zpevnění podél obruby u vjezdu do parkovacího domu"   17,0*0,20</t>
  </si>
  <si>
    <t>113107131</t>
  </si>
  <si>
    <t>Odstranění podkladů nebo krytů ručně s přemístěním hmot na skládku na vzdálenost do 3 m nebo s naložením na dopravní prostředek z betonu prostého, o tl. vrstvy přes 100 do 150 mm</t>
  </si>
  <si>
    <t>-1885054599</t>
  </si>
  <si>
    <t>https://podminky.urs.cz/item/CS_URS_2022_01/113107131</t>
  </si>
  <si>
    <t>113107230</t>
  </si>
  <si>
    <t>Odstranění podkladů nebo krytů strojně plochy jednotlivě přes 200 m2 s přemístěním hmot na skládku na vzdálenost do 20 m nebo s naložením na dopravní prostředek z betonu prostého, o tl. vrstvy do 100 mm</t>
  </si>
  <si>
    <t>-1563617722</t>
  </si>
  <si>
    <t>https://podminky.urs.cz/item/CS_URS_2022_01/113107230</t>
  </si>
  <si>
    <t>"stáv. chodník - ostatní plocha viz. SO 102"   16,0+18,0+18,0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</si>
  <si>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</si>
  <si>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</si>
  <si>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1612660465</t>
  </si>
  <si>
    <t>https://podminky.urs.cz/item/CS_URS_2022_01/113107241</t>
  </si>
  <si>
    <t>113107243</t>
  </si>
  <si>
    <t>Odstranění podkladů nebo krytů strojně plochy jednotlivě přes 200 m2 s přemístěním hmot na skládku na vzdálenost do 20 m nebo s naložením na dopravní prostředek živičných, o tl. vrstvy přes 100 do 150 mm</t>
  </si>
  <si>
    <t>-1545039795</t>
  </si>
  <si>
    <t>https://podminky.urs.cz/item/CS_URS_2022_01/113107243</t>
  </si>
  <si>
    <t>"stávající komce - OK tl. 120 mm, ostatní plocha viz. SO 102"   2645,0+930,0+280,0+95,0</t>
  </si>
  <si>
    <t>8</t>
  </si>
  <si>
    <t>113107332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</si>
  <si>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</si>
  <si>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614431587</t>
  </si>
  <si>
    <t>https://podminky.urs.cz/item/CS_URS_2022_01/113107332</t>
  </si>
  <si>
    <t>"stávající komce s stav. AB krytem - SC tl. 200 mm"   2645,0+930,0+280,0+95,0</t>
  </si>
  <si>
    <t>113154364</t>
  </si>
  <si>
    <t>Frézování živičného podkladu nebo krytu  s naložením na dopravní prostředek plochy přes 1 000 do 10 000 m2 s překážkami v trase pruhu šířky přes 1 m do 2 m, tloušťky vrstvy 100 mm</t>
  </si>
  <si>
    <t>1151194498</t>
  </si>
  <si>
    <t>https://podminky.urs.cz/item/CS_URS_2022_01/113154364</t>
  </si>
  <si>
    <t>"stávající komce - stav. AB kryt tl. 80 mm - ostatní plocha viz. SO 102"   2645,0+930,0+280,0+95,0</t>
  </si>
  <si>
    <t>10</t>
  </si>
  <si>
    <t>113201112</t>
  </si>
  <si>
    <t>Vytrhání obrub  s vybouráním lože, s přemístěním hmot na skládku na vzdálenost do 3 m nebo s naložením na dopravní prostředek silničních ležatých</t>
  </si>
  <si>
    <t>-609089951</t>
  </si>
  <si>
    <t>https://podminky.urs.cz/item/CS_URS_2022_01/113201112</t>
  </si>
  <si>
    <t>"kamenné obruby"   46,0+1,0+58,5+37,0</t>
  </si>
  <si>
    <t>"betonová přídlažba"   3,5+36,5</t>
  </si>
  <si>
    <t>11</t>
  </si>
  <si>
    <t>113202111</t>
  </si>
  <si>
    <t>Vytrhání obrub  s vybouráním lože, s přemístěním hmot na skládku na vzdálenost do 3 m nebo s naložením na dopravní prostředek z krajníků nebo obrubníků stojatých</t>
  </si>
  <si>
    <t>25344435</t>
  </si>
  <si>
    <t>https://podminky.urs.cz/item/CS_URS_2022_01/113202111</t>
  </si>
  <si>
    <t>"stav. beton obruba š. 150mm"</t>
  </si>
  <si>
    <t>13,0+12,5+24,0+19,0+34,0+34,0+56,0</t>
  </si>
  <si>
    <t>"stav. beton obruba š. 100mm"   3,0+17,0+10,0</t>
  </si>
  <si>
    <t>12</t>
  </si>
  <si>
    <t>113203111</t>
  </si>
  <si>
    <t>Vytrhání obrub  s vybouráním lože, s přemístěním hmot na skládku na vzdálenost do 3 m nebo s naložením na dopravní prostředek z dlažebních kostek</t>
  </si>
  <si>
    <t>1696233982</t>
  </si>
  <si>
    <t>https://podminky.urs.cz/item/CS_URS_2022_01/113203111</t>
  </si>
  <si>
    <t>"2-řádek"   (46,0+34,0)*2</t>
  </si>
  <si>
    <t>"4-řádek"   41,5*4</t>
  </si>
  <si>
    <t>13</t>
  </si>
  <si>
    <t>122211101</t>
  </si>
  <si>
    <t>Odkopávky a prokopávky ručně zapažené i nezapažené v hornině třídy těžitelnosti I skupiny 3</t>
  </si>
  <si>
    <t>472290219</t>
  </si>
  <si>
    <t>https://podminky.urs.cz/item/CS_URS_2022_01/122211101</t>
  </si>
  <si>
    <t>"skladba 6 - osa 103 - vjezd - předláždění"   7,0*0,28</t>
  </si>
  <si>
    <t>122251106</t>
  </si>
  <si>
    <t>Odkopávky a prokopávky nezapažené strojně v hornině třídy těžitelnosti I skupiny 3 přes 1 000 do 5 000 m3</t>
  </si>
  <si>
    <t>1308854932</t>
  </si>
  <si>
    <t>https://podminky.urs.cz/item/CS_URS_2022_01/122251106</t>
  </si>
  <si>
    <t>"pro novou komunikaci svah - ze situace"   971,0*1,90</t>
  </si>
  <si>
    <t>"pro těleso na terénu - předpokl. tl. 0,40 m  - z pol.č.  564871113 + 564861111"   (3909,70+80,150)*0,40</t>
  </si>
  <si>
    <t>"pro výměnu podloží - z pol.č.171152111"   463,5</t>
  </si>
  <si>
    <t>132251031</t>
  </si>
  <si>
    <t>Hloubení zapažených rýh šířky přes 800 do 2 000 mm při překopech inženýrských sítí strojně s urovnáním dna do předepsaného profilu a spádu objemu do 15 m3 v hornině třídy těžitelnosti I skupiny 3</t>
  </si>
  <si>
    <t>-235153271</t>
  </si>
  <si>
    <t>https://podminky.urs.cz/item/CS_URS_2022_01/132251031</t>
  </si>
  <si>
    <t>"pro chráničky pod komunikací"   19,0*1,0*0,70</t>
  </si>
  <si>
    <t>"pro chráničky pod chodníkem - osa 103"   148,0*1,0*1,0</t>
  </si>
  <si>
    <t>132254204</t>
  </si>
  <si>
    <t>Hloubení zapažených rýh šířky přes 800 do 2 000 mm strojně s urovnáním dna do předepsaného profilu a spádu v hornině třídy těžitelnosti I skupiny 3 přes 100 do 500 m3</t>
  </si>
  <si>
    <t>-1326193739</t>
  </si>
  <si>
    <t>https://podminky.urs.cz/item/CS_URS_2022_01/132254204</t>
  </si>
  <si>
    <t>"pro UV - 80% z celkového výkopu"   1,83*1,83*(2,50-0,50+0,10)*19*0,80</t>
  </si>
  <si>
    <t>132354202</t>
  </si>
  <si>
    <t>Hloubení zapažených rýh šířky přes 800 do 2 000 mm strojně s urovnáním dna do předepsaného profilu a spádu v hornině třídy těžitelnosti II skupiny 4 přes 20 do 50 m3</t>
  </si>
  <si>
    <t>-1900144935</t>
  </si>
  <si>
    <t>https://podminky.urs.cz/item/CS_URS_2022_01/132354202</t>
  </si>
  <si>
    <t>"pro UV - 20% z celkového výkopu"   1,83*1,83*(2,50-0,50+0,10)*19*0,20</t>
  </si>
  <si>
    <t>151101101</t>
  </si>
  <si>
    <t>Zřízení příložného pažení a rozepření stěn rýh hl do 2 m</t>
  </si>
  <si>
    <t>-261878587</t>
  </si>
  <si>
    <t>"pro UV"   1,83*2,0*4*19</t>
  </si>
  <si>
    <t>151101111</t>
  </si>
  <si>
    <t>Odstranění příložného pažení a rozepření stěn rýh hl do 2 m</t>
  </si>
  <si>
    <t>1944669738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</si>
  <si>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</si>
  <si>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</si>
  <si>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-1751852961</t>
  </si>
  <si>
    <t>https://podminky.urs.cz/item/CS_URS_2022_01/162351103</t>
  </si>
  <si>
    <t>"zemina po zpětné použití na skládku stavby a k místu zabudování"</t>
  </si>
  <si>
    <t>"z pol.č. 171151103 + 171152101"   (911,900+199,493)*2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</si>
  <si>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</si>
  <si>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</si>
  <si>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-587951960</t>
  </si>
  <si>
    <t>https://podminky.urs.cz/item/CS_URS_2022_01/162751117</t>
  </si>
  <si>
    <t>"přebytečná nebo nevhodná zemina z výkopu"</t>
  </si>
  <si>
    <t>"odkop z pol.č. 122211101 + 122251106"   1,960+3904,340</t>
  </si>
  <si>
    <t>"výkop z pol.č. 132251031 + 132254204"    161,300+106,897</t>
  </si>
  <si>
    <t>"odpočet zeminy po zpětné použití"</t>
  </si>
  <si>
    <t>"z pol.č. 171151103 + 171152101"   (911,900+199,493)*(-1)</t>
  </si>
  <si>
    <t>-845693904</t>
  </si>
  <si>
    <t>"odvoz přebytečné zeminy"</t>
  </si>
  <si>
    <t>"z pol.č. 132354202"   26,724</t>
  </si>
  <si>
    <t>2133447778</t>
  </si>
  <si>
    <t>24</t>
  </si>
  <si>
    <t>167151111</t>
  </si>
  <si>
    <t>Nakládání, skládání a překládání neulehlého výkopku nebo sypaniny strojně nakládání, množství přes 100 m3, z hornin třídy těžitelnosti I, skupiny 1 až 3</t>
  </si>
  <si>
    <t>709763692</t>
  </si>
  <si>
    <t>https://podminky.urs.cz/item/CS_URS_2022_01/167151111</t>
  </si>
  <si>
    <t>"zemina po zpětné použití ze mezideponie k místu zabudování"</t>
  </si>
  <si>
    <t>"z pol.č. 171151103 + 171152101"   (911,900+199,493)</t>
  </si>
  <si>
    <t>25</t>
  </si>
  <si>
    <t>171151103</t>
  </si>
  <si>
    <t>Uložení sypanin do násypů strojně s rozprostřením sypaniny ve vrstvách a s hrubým urovnáním zhutněných z hornin soudržných jakékoliv třídy těžitelnosti</t>
  </si>
  <si>
    <t>2037766011</t>
  </si>
  <si>
    <t>https://podminky.urs.cz/item/CS_URS_2022_01/171151103</t>
  </si>
  <si>
    <t>"násyp oka okružní křižovatky"  616,0*0,65+(531,0+468,0)/2*(1,65-0,65)</t>
  </si>
  <si>
    <t>"ostrůvky - pod ohumusování předpokl. tl. 0,15m"   (27,0+22,5+30,5)*0,15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</si>
  <si>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</si>
  <si>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</si>
  <si>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455840148</t>
  </si>
  <si>
    <t>https://podminky.urs.cz/item/CS_URS_2022_01/171152101</t>
  </si>
  <si>
    <t xml:space="preserve">"pro urovnání terénu - odhad - předpokl. tl. 0,05 m"   </t>
  </si>
  <si>
    <t xml:space="preserve"> "z pol.č.  564871113 + 564861111"   (3909,70+80,150)*0,05</t>
  </si>
  <si>
    <t>27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</si>
  <si>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</si>
  <si>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</si>
  <si>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739032805</t>
  </si>
  <si>
    <t>https://podminky.urs.cz/item/CS_URS_2022_01/171152111</t>
  </si>
  <si>
    <t>"AZ jako výměna podloží - ŠD fr. 0-63 tl. 0,30m"</t>
  </si>
  <si>
    <t>(192,0+66,0+1080,0+207,0)*0,30</t>
  </si>
  <si>
    <t>M</t>
  </si>
  <si>
    <t>58344197</t>
  </si>
  <si>
    <t>štěrkodrť frakce 0/63</t>
  </si>
  <si>
    <t>1352532911</t>
  </si>
  <si>
    <t>"AZ jako výměna podloží - ŠD fr. 0-63 tl. 0,30m,  objem. hmotnost 1,8 t/m3"</t>
  </si>
  <si>
    <t>(192,0+66,0+1080,0+207,0)*0,30*1,8</t>
  </si>
  <si>
    <t>171152501</t>
  </si>
  <si>
    <t>Zhutnění podloží pod násypy z rostlé horniny třídy těžitelnosti I a II, skupiny 1 až 4 z hornin soudružných a nesoudržných</t>
  </si>
  <si>
    <t>-1310302648</t>
  </si>
  <si>
    <t>https://podminky.urs.cz/item/CS_URS_2022_01/171152501</t>
  </si>
  <si>
    <t>"oko okružní křižovatky"    616,0</t>
  </si>
  <si>
    <t>171201231</t>
  </si>
  <si>
    <t>Poplatek za uložení stavebního odpadu na recyklační skládce (skládkovné) zeminy a kamení zatříděného do Katalogu odpadů pod kódem 17 05 04</t>
  </si>
  <si>
    <t>-1583645637</t>
  </si>
  <si>
    <t>https://podminky.urs.cz/item/CS_URS_2022_01/171201231</t>
  </si>
  <si>
    <t>"z pol.č. 162751117 + 162751137; přepočtový koef. 1,9 t/m3"    (3063,104+26,724)*1,9</t>
  </si>
  <si>
    <t>174151101</t>
  </si>
  <si>
    <t>Zásyp jam, šachet rýh nebo kolem objektů sypaninou se zhutněním</t>
  </si>
  <si>
    <t>-1342912598</t>
  </si>
  <si>
    <t>"zásyp UV"</t>
  </si>
  <si>
    <t>"celkový výkop pro UV"   1,83*1,83*(2,50-0,50+0,10)*19</t>
  </si>
  <si>
    <t>"odpočty"</t>
  </si>
  <si>
    <t>"podkl. vrstva"    1,83*1,83*0,10*19*(-1)</t>
  </si>
  <si>
    <t>"obetonování UV"   1,83*0,60*1,65*19*(-1)</t>
  </si>
  <si>
    <t>"UV"   3,142*0,63*0,63/4*(2,50-0,50)*19*(-1)</t>
  </si>
  <si>
    <t>Mezisoučet</t>
  </si>
  <si>
    <t>"pro chráničky pod komunikací"   19,0*1,0*(0,70-0,10-0,10-0,10)</t>
  </si>
  <si>
    <t>"pro chráničky pod chodníkem - osa 103"   148,0*1,0*(1,0-0,10-0,20-0,10)</t>
  </si>
  <si>
    <t>32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</si>
  <si>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</si>
  <si>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</si>
  <si>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-712226285</t>
  </si>
  <si>
    <t>https://podminky.urs.cz/item/CS_URS_2022_01/175111101</t>
  </si>
  <si>
    <t>"pro chráničky pod chodníkem - osa 103"   148,0*1,0*(0,10+0,20+0,10)</t>
  </si>
  <si>
    <t>33</t>
  </si>
  <si>
    <t>58337303</t>
  </si>
  <si>
    <t>štěrkopísek frakce 0/8</t>
  </si>
  <si>
    <t>-969089482</t>
  </si>
  <si>
    <t>"předpokládaná objemová hmotnost  1,45 t/m3"</t>
  </si>
  <si>
    <t>"zásyp z pol.č. 174151101"   177,389*1,45</t>
  </si>
  <si>
    <t>"obsyp z pol.č. 175111101"   59,200*1,45</t>
  </si>
  <si>
    <t>34</t>
  </si>
  <si>
    <t>181152302</t>
  </si>
  <si>
    <t>Úprava pláně na stavbách silnic a dálnic strojně v zářezech mimo skalních se zhutněním</t>
  </si>
  <si>
    <t>1059039248</t>
  </si>
  <si>
    <t>https://podminky.urs.cz/item/CS_URS_2022_01/181152302</t>
  </si>
  <si>
    <t>"pláň pod komunikací s AB a CB krytem - skladba 1 a 2"</t>
  </si>
  <si>
    <t>"z pol.č.  564871113 + 564861111"   3909,70+80,150</t>
  </si>
  <si>
    <t>"parapláň - pod výměnu podloží"</t>
  </si>
  <si>
    <t>(192,0+66,0+1080,0+207,0)</t>
  </si>
  <si>
    <t>181311103</t>
  </si>
  <si>
    <t>Rozprostření a urovnání ornice v rovině nebo ve svahu sklonu do 1:5 ručně při souvislé ploše, tl. vrstvy do 200 mm</t>
  </si>
  <si>
    <t>-1539693237</t>
  </si>
  <si>
    <t>https://podminky.urs.cz/item/CS_URS_2022_01/181311103</t>
  </si>
  <si>
    <t>"za obrubou - osa 103"   7,5</t>
  </si>
  <si>
    <t>181351003</t>
  </si>
  <si>
    <t>Rozprostření a urovnání ornice v rovině nebo ve svahu sklonu do 1:5 strojně při souvislé ploše do 100 m2, tl. vrstvy do 200 mm</t>
  </si>
  <si>
    <t>-2113686073</t>
  </si>
  <si>
    <t>https://podminky.urs.cz/item/CS_URS_2022_01/181351003</t>
  </si>
  <si>
    <t>"ostrůvky"   27,0+22,5+30,5</t>
  </si>
  <si>
    <t>181351103</t>
  </si>
  <si>
    <t>Rozprostření a urovnání ornice v rovině nebo ve svahu sklonu do 1:5 strojně při souvislé ploše přes 100 do 500 m2, tl. vrstvy do 200 mm</t>
  </si>
  <si>
    <t>951693784</t>
  </si>
  <si>
    <t>https://podminky.urs.cz/item/CS_URS_2022_01/181351103</t>
  </si>
  <si>
    <t>"oko okružní křižovatky"    468,0+(616,0-530,0)</t>
  </si>
  <si>
    <t>181951111</t>
  </si>
  <si>
    <t>Úprava pláně vyrovnáním výškových rozdílů strojně v hornině třídy těžitelnosti I, skupiny 1 až 3 bez zhutnění</t>
  </si>
  <si>
    <t>-1606444094</t>
  </si>
  <si>
    <t>https://podminky.urs.cz/item/CS_URS_2022_01/181951111</t>
  </si>
  <si>
    <t>"pod rozprostření ornice"</t>
  </si>
  <si>
    <t>182151111</t>
  </si>
  <si>
    <t>Svahování trvalých svahů do projektovaných profilů strojně s potřebným přemístěním výkopku při svahování v zářezech v hornině třídy těžitelnosti I, skupiny 1 až 3</t>
  </si>
  <si>
    <t>-1297899367</t>
  </si>
  <si>
    <t>https://podminky.urs.cz/item/CS_URS_2022_01/182151111</t>
  </si>
  <si>
    <t>"svah podél komunikace - osa 101 - svah 1:2,5 - přepočet koe. 1,08"   218,0*1,08</t>
  </si>
  <si>
    <t>182251101</t>
  </si>
  <si>
    <t>Svahování trvalých svahů do projektovaných profilů strojně s potřebným přemístěním výkopku při svahování násypů v jakékoliv hornině</t>
  </si>
  <si>
    <t>108725720</t>
  </si>
  <si>
    <t>https://podminky.urs.cz/item/CS_URS_2022_01/182251101</t>
  </si>
  <si>
    <t>"svah násypu oka okružní křižovatky"   (82,0+77,0)/2*1,15</t>
  </si>
  <si>
    <t>182351023</t>
  </si>
  <si>
    <t>Rozprostření a urovnání ornice ve svahu sklonu přes 1:5 strojně při souvislé ploše do 100 m2, tl. vrstvy do 200 mm</t>
  </si>
  <si>
    <t>-1636476569</t>
  </si>
  <si>
    <t>https://podminky.urs.cz/item/CS_URS_2022_01/182351023</t>
  </si>
  <si>
    <t>182351123</t>
  </si>
  <si>
    <t>Rozprostření a urovnání ornice ve svahu sklonu přes 1:5 strojně při souvislé ploše přes 100 do 500 m2, tl. vrstvy do 200 mm</t>
  </si>
  <si>
    <t>-259319651</t>
  </si>
  <si>
    <t>https://podminky.urs.cz/item/CS_URS_2022_01/182351123</t>
  </si>
  <si>
    <t>10364101</t>
  </si>
  <si>
    <t>zemina pro terénní úpravy -  ornice</t>
  </si>
  <si>
    <t>1725308582</t>
  </si>
  <si>
    <t>"z pol.č. 181311103 + 181351003 + 181351103 + 182351023 + 182351123, koef. 1,60 t/m3"</t>
  </si>
  <si>
    <t>(7,5+80,0+554,0+91,425+235,440)*0,15*1,60</t>
  </si>
  <si>
    <t>Zakládání</t>
  </si>
  <si>
    <t>211561111</t>
  </si>
  <si>
    <t>Výplň kamenivem do rýh odvodňovacích žeber nebo trativodů  bez zhutnění, s úpravou povrchu výplně kamenivem hrubým drceným frakce 4 až 16 mm</t>
  </si>
  <si>
    <t>-1314018047</t>
  </si>
  <si>
    <t>https://podminky.urs.cz/item/CS_URS_2022_01/211561111</t>
  </si>
  <si>
    <t>"délka celkem (podklad z betonu  a ŠP)"   (157,0+245,0)*0,50*0,45</t>
  </si>
  <si>
    <t>212312111</t>
  </si>
  <si>
    <t>Lože pro trativody z betonu prostého</t>
  </si>
  <si>
    <t>1423865987</t>
  </si>
  <si>
    <t>https://podminky.urs.cz/item/CS_URS_2022_01/212312111</t>
  </si>
  <si>
    <t>"trativod s ložem z betonu"     157,0*0,50*0,05</t>
  </si>
  <si>
    <t>212572121</t>
  </si>
  <si>
    <t>Lože pro trativody z kameniva drobného těženého</t>
  </si>
  <si>
    <t>528213955</t>
  </si>
  <si>
    <t>https://podminky.urs.cz/item/CS_URS_2022_01/212572121</t>
  </si>
  <si>
    <t>"trativod s ložem ze ŠP"   245,0*0,50*0,05</t>
  </si>
  <si>
    <t>212755214</t>
  </si>
  <si>
    <t>Trativody bez lože z drenážních trubek plastových flexibilních D 100 mm</t>
  </si>
  <si>
    <t>-1623349008</t>
  </si>
  <si>
    <t>https://podminky.urs.cz/item/CS_URS_2022_01/212755214</t>
  </si>
  <si>
    <t>"délka celkem (podklad z betonu  a ŠP)"   157,0+245,0</t>
  </si>
  <si>
    <t>Vodorovné konstrukce</t>
  </si>
  <si>
    <t>451573111-R</t>
  </si>
  <si>
    <t>Lože pod potrubí, stoky a drobné objekty v otevřeném výkopu z písku a štěrkopísku do 63 mm</t>
  </si>
  <si>
    <t>-404460846</t>
  </si>
  <si>
    <t>"pro chráničky pod chodníkem - osa 103"   148,0*1,0*0,10</t>
  </si>
  <si>
    <t>452312141-R</t>
  </si>
  <si>
    <t>Podkladní a zajišťovací konstrukce z betonu prostého v otevřeném výkopu sedlové lože pod potrubí z betonu tř. C 16/20</t>
  </si>
  <si>
    <t>-1204578369</t>
  </si>
  <si>
    <t>"pro chráničky pod komunikací"   19,0*1,0*(0,10+0,10+0,10)</t>
  </si>
  <si>
    <t>Komunikace pozemní</t>
  </si>
  <si>
    <t>564851111</t>
  </si>
  <si>
    <t>Podklad ze štěrkodrti ŠD s rozprostřením a zhutněním plochy přes 100 m2, po zhutnění tl. 150 mm</t>
  </si>
  <si>
    <t>619350125</t>
  </si>
  <si>
    <t>https://podminky.urs.cz/item/CS_URS_2022_01/564851111</t>
  </si>
  <si>
    <t>"skladba 3 - ostrůvky"</t>
  </si>
  <si>
    <t>"ostrůvky - hladká dlažba"   2,0*2+2,0+2,5+5,0+5,5</t>
  </si>
  <si>
    <t>"ostrůvky - reliefní"   4,5+4,5+6,0</t>
  </si>
  <si>
    <t>564861111</t>
  </si>
  <si>
    <t>Podklad ze štěrkodrti ŠD s rozprostřením a zhutněním plochy přes 100 m2, po zhutnění tl. 200 mm</t>
  </si>
  <si>
    <t>-100800109</t>
  </si>
  <si>
    <t>https://podminky.urs.cz/item/CS_URS_2022_01/564861111</t>
  </si>
  <si>
    <t>"skladba 2 - zastávka BUS"   66,5</t>
  </si>
  <si>
    <t>"rozšíření v místě obrub"    21,0*0,65</t>
  </si>
  <si>
    <t>564871111</t>
  </si>
  <si>
    <t>Podklad ze štěrkodrti ŠD s rozprostřením a zhutněním plochy přes 100 m2, po zhutnění tl. 250 mm</t>
  </si>
  <si>
    <t>-245576350</t>
  </si>
  <si>
    <t>https://podminky.urs.cz/item/CS_URS_2022_01/564871111</t>
  </si>
  <si>
    <t>"ostrůvky - standard"   6,5+9,5+19,5+4,5+14,5</t>
  </si>
  <si>
    <t>53</t>
  </si>
  <si>
    <t>564871113</t>
  </si>
  <si>
    <t>Podklad ze štěrkodrti ŠD s rozprostřením a zhutněním plochy přes 100 m2, po zhutnění tl. 270 mm</t>
  </si>
  <si>
    <t>-768516910</t>
  </si>
  <si>
    <t>https://podminky.urs.cz/item/CS_URS_2022_01/564871113</t>
  </si>
  <si>
    <t>"ŠD pod komunikací - min tl. 250mm, prům. tl. 270mm</t>
  </si>
  <si>
    <t>"skladba 1 - komunikace vč. ostrůvků"   1051,0+(1385,5-754,5)+915,0+516,0+242,0</t>
  </si>
  <si>
    <t>"skladba 4 - prstenec"   755,0-615,5</t>
  </si>
  <si>
    <t>"rozšíření v místě obrub 150x250"   (206,5+53,0+138,0+66,5+63,0+13,0+88,0)*0,65</t>
  </si>
  <si>
    <t>"skladba 6 - osa 103 - vjezd - předláždění"   7,0</t>
  </si>
  <si>
    <t>565166111</t>
  </si>
  <si>
    <t>Asfaltový beton vrstva podkladní ACP 22 (obalované kamenivo hrubozrnné - OKH)  s rozprostřením a zhutněním v pruhu šířky přes 1,5 do 3 m, po zhutnění tl. 80 mm</t>
  </si>
  <si>
    <t>-964647152</t>
  </si>
  <si>
    <t>https://podminky.urs.cz/item/CS_URS_2022_01/565166111</t>
  </si>
  <si>
    <t>"skladba 1 - komunikace"   1078,5+(1385,5-754,5)+(797,0+21,5+41,0)+471,5+187,5</t>
  </si>
  <si>
    <t>55</t>
  </si>
  <si>
    <t>567122111</t>
  </si>
  <si>
    <t>Podklad ze směsi stmelené cementem SC bez dilatačních spár, s rozprostřením a zhutněním SC C 8/10 (KSC I), po zhutnění tl. 120 mm</t>
  </si>
  <si>
    <t>-1388560918</t>
  </si>
  <si>
    <t>https://podminky.urs.cz/item/CS_URS_2022_01/567122111</t>
  </si>
  <si>
    <t>56</t>
  </si>
  <si>
    <t>567122114</t>
  </si>
  <si>
    <t>Podklad ze směsi stmelené cementem SC bez dilatačních spár, s rozprostřením a zhutněním SC C 8/10 (KSC I), po zhutnění tl. 150 mm</t>
  </si>
  <si>
    <t>1821876929</t>
  </si>
  <si>
    <t>https://podminky.urs.cz/item/CS_URS_2022_01/567122114</t>
  </si>
  <si>
    <t>"rozšíření v místě obrub 150x250"   (206,5+53,0+138,0+66,5+63,0+13,0+88,0)*0,35</t>
  </si>
  <si>
    <t>57</t>
  </si>
  <si>
    <t>567132113</t>
  </si>
  <si>
    <t>Podklad ze směsi stmelené cementem SC bez dilatačních spár, s rozprostřením a zhutněním SC C 8/10 (KSC I), po zhutnění tl. 180 mm</t>
  </si>
  <si>
    <t>-2097032358</t>
  </si>
  <si>
    <t>https://podminky.urs.cz/item/CS_URS_2022_01/567132113</t>
  </si>
  <si>
    <t>"skladba 2 - zastávka BUS vč. rozšíření "   66,5+21,0*0,65</t>
  </si>
  <si>
    <t>58</t>
  </si>
  <si>
    <t>569903311</t>
  </si>
  <si>
    <t>Zřízení zemních krajnic z hornin jakékoliv třídy se zhutněním</t>
  </si>
  <si>
    <t>-32542037</t>
  </si>
  <si>
    <t>https://podminky.urs.cz/item/CS_URS_2022_01/569903311</t>
  </si>
  <si>
    <t>"podél obrub š. 150 mm pod zpevněnými plochami - předpoklad 0,25m2/m"</t>
  </si>
  <si>
    <t>0,25*(6,0+21,0+4,0+10,0+11,0+4,0+19,5+20,0+57,5+111,0)</t>
  </si>
  <si>
    <t>59</t>
  </si>
  <si>
    <t>58344171</t>
  </si>
  <si>
    <t>štěrkodrť frakce 0/32</t>
  </si>
  <si>
    <t>1854433427</t>
  </si>
  <si>
    <t>"pro zemní krajnice - z pol.č. 569903311 - předpokl. objem. hmotnost 1,80 t/m3"   66,0*1,80</t>
  </si>
  <si>
    <t>60</t>
  </si>
  <si>
    <t>571901111</t>
  </si>
  <si>
    <t>Posyp podkladu nebo krytu s rozprostřením a zhutněním kamenivem  drceným nebo těženým, v množství do 5 kg/m2</t>
  </si>
  <si>
    <t>-900175970</t>
  </si>
  <si>
    <t>https://podminky.urs.cz/item/CS_URS_2022_01/571901111</t>
  </si>
  <si>
    <t>"plocha z pol.č. 573191111"   3228,0</t>
  </si>
  <si>
    <t>61</t>
  </si>
  <si>
    <t>573191111</t>
  </si>
  <si>
    <t>Postřik infiltrační kationaktivní emulzí v množství 1,00 kg/m2</t>
  </si>
  <si>
    <t>-1202090570</t>
  </si>
  <si>
    <t>https://podminky.urs.cz/item/CS_URS_2022_01/573191111</t>
  </si>
  <si>
    <t>"skladba 1 - plocha z pol.č. 565166111"   3228,0</t>
  </si>
  <si>
    <t>62</t>
  </si>
  <si>
    <t>573231107</t>
  </si>
  <si>
    <t>Postřik spojovací PS bez posypu kamenivem ze silniční emulze, v množství 0,40 kg/m2</t>
  </si>
  <si>
    <t>-2083863392</t>
  </si>
  <si>
    <t>https://podminky.urs.cz/item/CS_URS_2022_01/573231107</t>
  </si>
  <si>
    <t>"skladba 1 - pod SMA - z pol.č. 576133211"   3228,0</t>
  </si>
  <si>
    <t>63</t>
  </si>
  <si>
    <t>573231108</t>
  </si>
  <si>
    <t>Postřik spojovací PS bez posypu kamenivem ze silniční emulze, v množství 0,50 kg/m2</t>
  </si>
  <si>
    <t>-1069144971</t>
  </si>
  <si>
    <t>https://podminky.urs.cz/item/CS_URS_2022_01/573231108</t>
  </si>
  <si>
    <t>"skladba 1 - pod ACL - z pol.č. 577155132"   3228,0</t>
  </si>
  <si>
    <t>64</t>
  </si>
  <si>
    <t>576133211</t>
  </si>
  <si>
    <t>Asfaltový koberec mastixový SMA 11 (AKMS)  s rozprostřením a se zhutněním v pruhu šířky do 3 m, po zhutnění tl. 40 mm</t>
  </si>
  <si>
    <t>1523144569</t>
  </si>
  <si>
    <t>https://podminky.urs.cz/item/CS_URS_2022_01/576133211</t>
  </si>
  <si>
    <t>65</t>
  </si>
  <si>
    <t>577155132</t>
  </si>
  <si>
    <t>Asfaltový beton vrstva ložní ACL 16 (ABH)  s rozprostřením a zhutněním z modifikovaného asfaltu v pruhu šířky přes 1,5 do 3 m, po zhutnění tl. 60 mm</t>
  </si>
  <si>
    <t>-1011837049</t>
  </si>
  <si>
    <t>https://podminky.urs.cz/item/CS_URS_2022_01/577155132</t>
  </si>
  <si>
    <t>66</t>
  </si>
  <si>
    <t>578901111</t>
  </si>
  <si>
    <t>Zdrsňovací posyp litého asfaltu z kameniva drobného drceného obaleného asfaltem  se zaválcováním a s odstraněním přebytečného materiálu s povrchu, v množství 4 kg/m2</t>
  </si>
  <si>
    <t>-708142390</t>
  </si>
  <si>
    <t>https://podminky.urs.cz/item/CS_URS_2022_01/578901111</t>
  </si>
  <si>
    <t>"na SMA - z pol.č. 576133211"   3228,0</t>
  </si>
  <si>
    <t>67</t>
  </si>
  <si>
    <t>581141111</t>
  </si>
  <si>
    <t>Kryt cementobetonový silničních komunikací  skupiny CB I tl. 220 mm</t>
  </si>
  <si>
    <t>-1525700853</t>
  </si>
  <si>
    <t>https://podminky.urs.cz/item/CS_URS_2022_01/581141111</t>
  </si>
  <si>
    <t>68</t>
  </si>
  <si>
    <t>591111111</t>
  </si>
  <si>
    <t>Kladení dlažby z kostek  s provedením lože do tl. 50 mm, s vyplněním spár, s dvojím beraněním a se smetením přebytečného materiálu na krajnici velkých z kamene, do lože z kameniva těženého</t>
  </si>
  <si>
    <t>1438880424</t>
  </si>
  <si>
    <t>https://podminky.urs.cz/item/CS_URS_2022_01/591111111</t>
  </si>
  <si>
    <t>69</t>
  </si>
  <si>
    <t>58381008</t>
  </si>
  <si>
    <t>kostka štípaná dlažební žula velká 15/17</t>
  </si>
  <si>
    <t>1920141070</t>
  </si>
  <si>
    <t>"prstenec"   755,0-615,5</t>
  </si>
  <si>
    <t>139,5*1,01 'Přepočtené koeficientem množství</t>
  </si>
  <si>
    <t>70</t>
  </si>
  <si>
    <t>596211121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</si>
  <si>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B, pro plochy přes 50 do 100 m2</t>
  </si>
  <si>
    <t>-997818706</t>
  </si>
  <si>
    <t>https://podminky.urs.cz/item/CS_URS_2022_01/596211121</t>
  </si>
  <si>
    <t>71</t>
  </si>
  <si>
    <t>59245006</t>
  </si>
  <si>
    <t>dlažba tvar obdélník betonová pro nevidomé 200x100x60mm barevná</t>
  </si>
  <si>
    <t>1374336964</t>
  </si>
  <si>
    <t>"skladba 3 - ostrůvky - reliéfní"   4,5+4,5+6,0</t>
  </si>
  <si>
    <t>15*1,03 'Přepočtené koeficientem množství</t>
  </si>
  <si>
    <t>72</t>
  </si>
  <si>
    <t>59245021</t>
  </si>
  <si>
    <t>dlažba tvar čtverec betonová 200x200x60mm přírodní</t>
  </si>
  <si>
    <t>-888592103</t>
  </si>
  <si>
    <t>"skladba 3 - ostrůvky - standard"   6,5+9,5+19,5+4,5+14,5</t>
  </si>
  <si>
    <t>54,5*1,03 'Přepočtené koeficientem množství</t>
  </si>
  <si>
    <t>73</t>
  </si>
  <si>
    <t>59245263</t>
  </si>
  <si>
    <t>dlažba tvar čtverec betonová 200x200x60mm barevná</t>
  </si>
  <si>
    <t>-1174751794</t>
  </si>
  <si>
    <t>"skladba 3 - ostrůvky - hladká dlažba"   2,0*2+2,0+2,5+5,0+5,5</t>
  </si>
  <si>
    <t>19*1,03 'Přepočtené koeficientem množství</t>
  </si>
  <si>
    <t>74</t>
  </si>
  <si>
    <t>596211124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</si>
  <si>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B, pro plochy Příplatek k cenám za dlažbu z prvků dvou barev</t>
  </si>
  <si>
    <t>913382543</t>
  </si>
  <si>
    <t>https://podminky.urs.cz/item/CS_URS_2022_01/596211124</t>
  </si>
  <si>
    <t>"z pol.č. 596211121"   88,50</t>
  </si>
  <si>
    <t>75</t>
  </si>
  <si>
    <t>596212210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</si>
  <si>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</si>
  <si>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695502493</t>
  </si>
  <si>
    <t>https://podminky.urs.cz/item/CS_URS_2022_01/596212210</t>
  </si>
  <si>
    <t>Trubní vedení</t>
  </si>
  <si>
    <t>76</t>
  </si>
  <si>
    <t>837312221</t>
  </si>
  <si>
    <t>Montáž kameninových tvarovek na potrubí z trub kameninových  v otevřeném výkopu s integrovaným těsněním jednoosých DN 150</t>
  </si>
  <si>
    <t>208071326</t>
  </si>
  <si>
    <t>https://podminky.urs.cz/item/CS_URS_2022_01/837312221</t>
  </si>
  <si>
    <t>"pro UV"   19</t>
  </si>
  <si>
    <t>77</t>
  </si>
  <si>
    <t>59710964</t>
  </si>
  <si>
    <t>koleno kameninové glazované DN 150 30° spojovací systém F</t>
  </si>
  <si>
    <t>1180615744</t>
  </si>
  <si>
    <t>19*1,015 'Přepočtené koeficientem množství</t>
  </si>
  <si>
    <t>78</t>
  </si>
  <si>
    <t>59711024</t>
  </si>
  <si>
    <t>koleno kameninové glazované DN 150 90° spojovací systém F</t>
  </si>
  <si>
    <t>931545172</t>
  </si>
  <si>
    <t>79</t>
  </si>
  <si>
    <t>87634-R</t>
  </si>
  <si>
    <t>CHRÁNIČKY Z TRUB PLASTOVÝCH DN DO 200MM vč. předepsaného utěsnění konců chrániček</t>
  </si>
  <si>
    <t>-492378751</t>
  </si>
  <si>
    <t>"chránička do DN 200 - rezervní - pod komunikací"   19,0*2</t>
  </si>
  <si>
    <t>"chránička DN 200 - rezervní pod chodníkem - osa 103"   148,0*2</t>
  </si>
  <si>
    <t>80</t>
  </si>
  <si>
    <t>87734-R</t>
  </si>
  <si>
    <t>CHRÁNIČKY PŮLENÉ Z TRUB PLAST DN DO 150MM</t>
  </si>
  <si>
    <t>-1108845815</t>
  </si>
  <si>
    <t>"chránička - pod komunikací"   19,0</t>
  </si>
  <si>
    <t>81</t>
  </si>
  <si>
    <t>895941343</t>
  </si>
  <si>
    <t>Osazení vpusti uliční z betonových dílců DN 500 dno vysoké s kalištěm</t>
  </si>
  <si>
    <t>-1813682142</t>
  </si>
  <si>
    <t>https://podminky.urs.cz/item/CS_URS_2022_01/895941343</t>
  </si>
  <si>
    <t>"UV č. 1-8 a 11-21"   19</t>
  </si>
  <si>
    <t>82</t>
  </si>
  <si>
    <t>59224471</t>
  </si>
  <si>
    <t>vpusť uliční DN 500 kaliště vysoké 500/820x65mm Brno</t>
  </si>
  <si>
    <t>-277534723</t>
  </si>
  <si>
    <t>83</t>
  </si>
  <si>
    <t>59224463</t>
  </si>
  <si>
    <t>vpusť uliční DN 500 skruž průběžná 500/590x65mm betonová s odtokem 150mm</t>
  </si>
  <si>
    <t>-1529753711</t>
  </si>
  <si>
    <t>84</t>
  </si>
  <si>
    <t>59224461</t>
  </si>
  <si>
    <t>vpusť uliční DN 500 skruž průběžná nízká betonová 500/290x65mm</t>
  </si>
  <si>
    <t>-1087070542</t>
  </si>
  <si>
    <t>85</t>
  </si>
  <si>
    <t>59224460</t>
  </si>
  <si>
    <t>vpusť uliční DN 500 betonová 500x190x65mm čtvercový poklop</t>
  </si>
  <si>
    <t>-433865738</t>
  </si>
  <si>
    <t>86</t>
  </si>
  <si>
    <t>899204112-R</t>
  </si>
  <si>
    <t>Osazení mříží litinových včetně rámů a košů na bahno pro třídu zatížení D400, E600</t>
  </si>
  <si>
    <t>1701245629</t>
  </si>
  <si>
    <t>87</t>
  </si>
  <si>
    <t>59224481</t>
  </si>
  <si>
    <t>mříž vtoková s rámem pro uliční vpusť 500x500, zatížení 40 tun</t>
  </si>
  <si>
    <t>1338535962</t>
  </si>
  <si>
    <t>88</t>
  </si>
  <si>
    <t>899623141</t>
  </si>
  <si>
    <t>Obetonování potrubí nebo zdiva stok betonem prostým v otevřeném výkopu, betonem tř. C 12/15</t>
  </si>
  <si>
    <t>1869982477</t>
  </si>
  <si>
    <t>https://podminky.urs.cz/item/CS_URS_2022_01/899623141</t>
  </si>
  <si>
    <t>"obetonování UV"   1,83*0,60*1,65*19</t>
  </si>
  <si>
    <t>89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</si>
  <si>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</si>
  <si>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</si>
  <si>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1354365615</t>
  </si>
  <si>
    <t>https://podminky.urs.cz/item/CS_URS_2022_01/916131213</t>
  </si>
  <si>
    <t xml:space="preserve">"obruba 150x250"   </t>
  </si>
  <si>
    <t>"osa 101"   116,0+10,5+69,0+62,0+6,0+48,0+13,0</t>
  </si>
  <si>
    <t>"osa 103"   18,0+23,0+12,0+19,0+23,0+26,0+21,0+25,0</t>
  </si>
  <si>
    <t>"osa 104"   8,0+25,0+22,0+6,0</t>
  </si>
  <si>
    <t>"osa 105"   5,0+5,5+14,5+11,0</t>
  </si>
  <si>
    <t>"obruba 150x150"</t>
  </si>
  <si>
    <t>"osa 103"   18,0+6,0+4,0*4</t>
  </si>
  <si>
    <t>"osa 104"   19,5+4,0*4</t>
  </si>
  <si>
    <t>"osa 105"   4,0*4</t>
  </si>
  <si>
    <t xml:space="preserve">"obruba 150x300"   </t>
  </si>
  <si>
    <t>"osa 102"   88,0</t>
  </si>
  <si>
    <t>"obruba 150x150-250"   1,0*(1+1+1)</t>
  </si>
  <si>
    <t>90</t>
  </si>
  <si>
    <t>59217030</t>
  </si>
  <si>
    <t>obrubník betonový silniční přechodový 1000x150x150-250mm</t>
  </si>
  <si>
    <t>-1779788718</t>
  </si>
  <si>
    <t>3*1,02 'Přepočtené koeficientem množství</t>
  </si>
  <si>
    <t>91</t>
  </si>
  <si>
    <t>59217031</t>
  </si>
  <si>
    <t>obrubník betonový silniční 1000x150x250mm</t>
  </si>
  <si>
    <t>1671908188</t>
  </si>
  <si>
    <t>588,5*1,02 'Přepočtené koeficientem množství</t>
  </si>
  <si>
    <t>92</t>
  </si>
  <si>
    <t>59217032</t>
  </si>
  <si>
    <t>obrubník betonový silniční 1000x150x150mm</t>
  </si>
  <si>
    <t>1400261573</t>
  </si>
  <si>
    <t>91,5*1,02 'Přepočtené koeficientem množství</t>
  </si>
  <si>
    <t>93</t>
  </si>
  <si>
    <t>59217034</t>
  </si>
  <si>
    <t>obrubník betonový silniční 1000x150x300mm</t>
  </si>
  <si>
    <t>-174554054</t>
  </si>
  <si>
    <t>88*1,03 'Přepočtené koeficientem množství</t>
  </si>
  <si>
    <t>94</t>
  </si>
  <si>
    <t>916133112</t>
  </si>
  <si>
    <t>Osazení silničního obrubníku ke kruhovým objezdům se zřízením lože tl. do 150 mm, s vyplněním a zatřením spár cementovou maltou betonového, do lože z betonu prostého s boční opěrou</t>
  </si>
  <si>
    <t>470859639</t>
  </si>
  <si>
    <t>https://podminky.urs.cz/item/CS_URS_2022_01/916133112</t>
  </si>
  <si>
    <t>"prstenec KO"   97,5</t>
  </si>
  <si>
    <t>95</t>
  </si>
  <si>
    <t>59217057</t>
  </si>
  <si>
    <t>obrubník betonový pro kruhový objezd přímý 200x600x300mm</t>
  </si>
  <si>
    <t>1356682415</t>
  </si>
  <si>
    <t>96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</si>
  <si>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</si>
  <si>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</si>
  <si>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-609902293</t>
  </si>
  <si>
    <t>https://podminky.urs.cz/item/CS_URS_2022_01/916231213</t>
  </si>
  <si>
    <t>"obruba 100x250"</t>
  </si>
  <si>
    <t>"osa 103"   2,5*2</t>
  </si>
  <si>
    <t>"osa 104"   3,0+2,5</t>
  </si>
  <si>
    <t>"osa 105"   4,5*2</t>
  </si>
  <si>
    <t>97</t>
  </si>
  <si>
    <t>59217017</t>
  </si>
  <si>
    <t>obrubník betonový chodníkový 1000x100x250mm</t>
  </si>
  <si>
    <t>284296059</t>
  </si>
  <si>
    <t>19,5*1,02 'Přepočtené koeficientem množství</t>
  </si>
  <si>
    <t>98</t>
  </si>
  <si>
    <t>916431112</t>
  </si>
  <si>
    <t>Osazení betonového bezbariérového obrubníku  s ložem betonovým tl. 150 mm úložná šířka do 400 mm s boční opěrou</t>
  </si>
  <si>
    <t>998566302</t>
  </si>
  <si>
    <t>https://podminky.urs.cz/item/CS_URS_2022_01/916431112</t>
  </si>
  <si>
    <t>"zastávka BUS"   19,0+1,0*2</t>
  </si>
  <si>
    <t>99</t>
  </si>
  <si>
    <t>59217040</t>
  </si>
  <si>
    <t>obrubník betonový bezbariérový náběhový</t>
  </si>
  <si>
    <t>1892083495</t>
  </si>
  <si>
    <t>"zastávka BUS"   1,0*2</t>
  </si>
  <si>
    <t>2*1,02 'Přepočtené koeficientem množství</t>
  </si>
  <si>
    <t>100</t>
  </si>
  <si>
    <t>59217041</t>
  </si>
  <si>
    <t>obrubník betonový bezbariérový přímý</t>
  </si>
  <si>
    <t>-1222574611</t>
  </si>
  <si>
    <t>"zastávka BUS"   19,0</t>
  </si>
  <si>
    <t>19*1,02 'Přepočtené koeficientem množství</t>
  </si>
  <si>
    <t>916991121</t>
  </si>
  <si>
    <t>Lože pod obrubníky, krajníky nebo obruby z dlažebních kostek  z betonu prostého</t>
  </si>
  <si>
    <t>1589030030</t>
  </si>
  <si>
    <t>https://podminky.urs.cz/item/CS_URS_2022_01/916991121</t>
  </si>
  <si>
    <t>"předpoklad 20% z délky z pol.č. 916121213, prům. tl. 0,02m"   771,0*0,20*0,35*0,02</t>
  </si>
  <si>
    <t>919111112</t>
  </si>
  <si>
    <t>Řezání dilatačních spár v čerstvém cementobetonovém krytu  příčných nebo podélných, šířky 4 mm, hloubky přes 60 do 80 mm</t>
  </si>
  <si>
    <t>503546763</t>
  </si>
  <si>
    <t>https://podminky.urs.cz/item/CS_URS_2022_01/919111112</t>
  </si>
  <si>
    <t>"TYP 5 - pod těsnící zálivku smršťovací spáry v CB krytu"   3,5*3</t>
  </si>
  <si>
    <t>103</t>
  </si>
  <si>
    <t>919111213</t>
  </si>
  <si>
    <t>Řezání dilatačních spár v čerstvém cementobetonovém krytu  vytvoření komůrky pro těsnící zálivku šířky 10 mm, hloubky 25 mm</t>
  </si>
  <si>
    <t>1005406894</t>
  </si>
  <si>
    <t>https://podminky.urs.cz/item/CS_URS_2022_01/919111213</t>
  </si>
  <si>
    <t>"TYP 3 - podélná spára mezi CB a obrubníkem"   19,0</t>
  </si>
  <si>
    <t>"TYP 5 - smršťovací spáry v CB krytu"   3,5*3</t>
  </si>
  <si>
    <t>104</t>
  </si>
  <si>
    <t>919112213</t>
  </si>
  <si>
    <t>Řezání dilatačních spár v živičném krytu  vytvoření komůrky pro těsnící zálivku šířky 10 mm, hloubky 25 mm</t>
  </si>
  <si>
    <t>-985420857</t>
  </si>
  <si>
    <t>https://podminky.urs.cz/item/CS_URS_2022_01/919112213</t>
  </si>
  <si>
    <t>"TYP 1 - podélná spára mezi CB a AB krytem"   19,0</t>
  </si>
  <si>
    <t>105</t>
  </si>
  <si>
    <t>919112223</t>
  </si>
  <si>
    <t>Řezání dilatačních spár v živičném krytu  vytvoření komůrky pro těsnící zálivku šířky 15 mm, hloubky 30 mm</t>
  </si>
  <si>
    <t>-1369867299</t>
  </si>
  <si>
    <t>https://podminky.urs.cz/item/CS_URS_2022_01/919112223</t>
  </si>
  <si>
    <t>"mezi stav. a novým AB krytem"</t>
  </si>
  <si>
    <t>"v místě napojení nového a stav. AB krytu"   12,5+15,0+12,0+39,0+23,5</t>
  </si>
  <si>
    <t>"mezi SO 101 a SO 102"   23,5+8,5+13,5</t>
  </si>
  <si>
    <t>106</t>
  </si>
  <si>
    <t>919112231</t>
  </si>
  <si>
    <t>Řezání dilatačních spár v živičném krytu  vytvoření komůrky pro těsnící zálivku šířky 20 mm, hloubky 25 mm</t>
  </si>
  <si>
    <t>1568920461</t>
  </si>
  <si>
    <t>https://podminky.urs.cz/item/CS_URS_2022_01/919112231</t>
  </si>
  <si>
    <t>"TYP 2 - příčná spára mezi CB a AB krytem u zastávky BUS"   3,5*2</t>
  </si>
  <si>
    <t>107</t>
  </si>
  <si>
    <t>919121223</t>
  </si>
  <si>
    <t>Utěsnění dilatačních spár zálivkou za studena  v cementobetonovém nebo živičném krytu včetně adhezního nátěru bez těsnicího profilu pod zálivkou, pro komůrky šířky 15 mm, hloubky 30 mm</t>
  </si>
  <si>
    <t>-1279040618</t>
  </si>
  <si>
    <t>https://podminky.urs.cz/item/CS_URS_2022_01/919121223</t>
  </si>
  <si>
    <t>108</t>
  </si>
  <si>
    <t>919122112</t>
  </si>
  <si>
    <t>Utěsnění dilatačních spár zálivkou za tepla  v cementobetonovém nebo živičném krytu včetně adhezního nátěru s těsnicím profilem pod zálivkou, pro komůrky šířky 10 mm, hloubky 25 mm</t>
  </si>
  <si>
    <t>-1163753371</t>
  </si>
  <si>
    <t>https://podminky.urs.cz/item/CS_URS_2022_01/919122112</t>
  </si>
  <si>
    <t>109</t>
  </si>
  <si>
    <t>919122131</t>
  </si>
  <si>
    <t>Utěsnění dilatačních spár zálivkou za tepla  v cementobetonovém nebo živičném krytu včetně adhezního nátěru s těsnicím profilem pod zálivkou, pro komůrky šířky 20 mm, hloubky 30 mm</t>
  </si>
  <si>
    <t>2133407068</t>
  </si>
  <si>
    <t>https://podminky.urs.cz/item/CS_URS_2022_01/919122131</t>
  </si>
  <si>
    <t>110</t>
  </si>
  <si>
    <t>919131111</t>
  </si>
  <si>
    <t>Vyztužení dilatačních spár v cementobetonovém krytu kluznými trny průměru 25 mm, délky 500 mm</t>
  </si>
  <si>
    <t>210605459</t>
  </si>
  <si>
    <t>https://podminky.urs.cz/item/CS_URS_2022_01/919131111</t>
  </si>
  <si>
    <t>"předpokládaný počet kluzných trnů ve spáře - 13 ks, počet spar -3 ks"   13*3</t>
  </si>
  <si>
    <t>111</t>
  </si>
  <si>
    <t>919716111</t>
  </si>
  <si>
    <t>Ocelová výztuž cementobetonového krytu  ze svařovaných sítí hmotnosti do 7,5 kg/m2</t>
  </si>
  <si>
    <t>-1460345654</t>
  </si>
  <si>
    <t>https://podminky.urs.cz/item/CS_URS_2022_01/919716111</t>
  </si>
  <si>
    <t xml:space="preserve">"předpoklad - síť 8/150 - 8/150, 2x4 ks na dilatační celek, 4 ks dilat celků"   </t>
  </si>
  <si>
    <t xml:space="preserve"> 3,0*2,0*(4*2*4)*32,39/1000</t>
  </si>
  <si>
    <t>112</t>
  </si>
  <si>
    <t>919731121</t>
  </si>
  <si>
    <t>Zarovnání styčné plochy podkladu nebo krytu podél vybourané části komunikace nebo zpevněné plochy  živičné tl. do 50 mm</t>
  </si>
  <si>
    <t>-781349773</t>
  </si>
  <si>
    <t>https://podminky.urs.cz/item/CS_URS_2022_01/919731121</t>
  </si>
  <si>
    <t>"mezi stav. a novým AB krytem - obrusná vrstva"</t>
  </si>
  <si>
    <t>113</t>
  </si>
  <si>
    <t>919731122</t>
  </si>
  <si>
    <t>Zarovnání styčné plochy podkladu nebo krytu podél vybourané části komunikace nebo zpevněné plochy  živičné tl. přes 50 do 100 mm</t>
  </si>
  <si>
    <t>1156659175</t>
  </si>
  <si>
    <t>https://podminky.urs.cz/item/CS_URS_2022_01/919731122</t>
  </si>
  <si>
    <t>"mezi stav. a novým AB krytem - ložná vrstva"</t>
  </si>
  <si>
    <t>114</t>
  </si>
  <si>
    <t>919735111</t>
  </si>
  <si>
    <t>Řezání stávajícího živičného krytu nebo podkladu  hloubky do 50 mm</t>
  </si>
  <si>
    <t>1372420989</t>
  </si>
  <si>
    <t>https://podminky.urs.cz/item/CS_URS_2022_01/919735111</t>
  </si>
  <si>
    <t>13,5+15,5+12,0+40,0+24,5</t>
  </si>
  <si>
    <t>115</t>
  </si>
  <si>
    <t>919735112</t>
  </si>
  <si>
    <t>Řezání stávajícího živičného krytu nebo podkladu  hloubky přes 50 do 100 mm</t>
  </si>
  <si>
    <t>-95634957</t>
  </si>
  <si>
    <t>https://podminky.urs.cz/item/CS_URS_2022_01/919735112</t>
  </si>
  <si>
    <t>116</t>
  </si>
  <si>
    <t>931951111</t>
  </si>
  <si>
    <t>Výplň dilatačních spár  dřevovláknitými deskami máčenými z obou stran v asfaltu, tl. do 25 mm</t>
  </si>
  <si>
    <t>-1561582542</t>
  </si>
  <si>
    <t>https://podminky.urs.cz/item/CS_URS_2022_01/931951111</t>
  </si>
  <si>
    <t>"mezi CB a AB krytem u zastávek BUS"   (19,0+3,5)*2*0,22</t>
  </si>
  <si>
    <t>117</t>
  </si>
  <si>
    <t>935112211</t>
  </si>
  <si>
    <t>Osazení betonového příkopového žlabu s vyplněním a zatřením spár cementovou maltou s ložem tl. 100 mm z betonu prostého z betonových příkopových tvárnic šířky přes 500 do 800 mm</t>
  </si>
  <si>
    <t>-2020234679</t>
  </si>
  <si>
    <t>https://podminky.urs.cz/item/CS_URS_2022_01/935112211</t>
  </si>
  <si>
    <t>"podél komce - osa 101"   96,0</t>
  </si>
  <si>
    <t>118</t>
  </si>
  <si>
    <t>CSB.0059181.URS</t>
  </si>
  <si>
    <t>ŽLABOVKA rovné hrany šedá</t>
  </si>
  <si>
    <t>-1421511908</t>
  </si>
  <si>
    <t>Poznámka k položce:_x000D_
Univerzální příkopové žlabovky jsou vyrobeny z vysokopevnostního betonu metodou vibrolisování nebo vibrolití. Užitím tohoto speciálního betonu je dosaženo vysoké odolnosti výrobku proti mrazu a chemickým rozmrazovacím prostředkům, pevnosti v tlaku i vysoké estetické kvality. Výrobky se kladou na sraz a spára se vyplňuje vysokopevnostní cementovou maltou. Podloží pro kladení výrobků je buď hutněný štěrkopísek nebo prostý beton.</t>
  </si>
  <si>
    <t>"délka 1 ks - 0,25m; počet"  96,0/0,25</t>
  </si>
  <si>
    <t>119</t>
  </si>
  <si>
    <t>935113111</t>
  </si>
  <si>
    <t>Osazení odvodňovacího žlabu s krycím roštem  polymerbetonového šířky do 200 mm</t>
  </si>
  <si>
    <t>434294699</t>
  </si>
  <si>
    <t>https://podminky.urs.cz/item/CS_URS_2022_01/935113111</t>
  </si>
  <si>
    <t>"vjezd u park. domu"   17,5</t>
  </si>
  <si>
    <t>"vjezd parkoviště Voroněž"   22,5</t>
  </si>
  <si>
    <t>120</t>
  </si>
  <si>
    <t>ACO.130042</t>
  </si>
  <si>
    <t>ACO Drain RD200V - 20.0, žlab 1,0m, černý</t>
  </si>
  <si>
    <t>375665308</t>
  </si>
  <si>
    <t>Poznámka k položce:_x000D_
3</t>
  </si>
  <si>
    <t>"vjezd u park. domu"   16</t>
  </si>
  <si>
    <t>"vjezd parkoviště Voroněž"   21</t>
  </si>
  <si>
    <t>121</t>
  </si>
  <si>
    <t>ACO.130053</t>
  </si>
  <si>
    <t>ACO Drain RD200V - 20.1,rev. díl 0,66m,P-odtok DN150,černý</t>
  </si>
  <si>
    <t>249574215</t>
  </si>
  <si>
    <t>Poznámka k položce:_x000D_
4</t>
  </si>
  <si>
    <t>"vjezd u park. domu"   1</t>
  </si>
  <si>
    <t>"vjezd parkoviště Voroněž"   1</t>
  </si>
  <si>
    <t>122</t>
  </si>
  <si>
    <t>ACO.130055</t>
  </si>
  <si>
    <t>ACO Drain RD200V - 20.2,reviz. díl 0,66m,T-odtok DN150,čer.</t>
  </si>
  <si>
    <t>-560125210</t>
  </si>
  <si>
    <t>123</t>
  </si>
  <si>
    <t>ACO.130059</t>
  </si>
  <si>
    <t>ACO Drain RD200V - vpust horní díl 20.0, 0,66m, černý</t>
  </si>
  <si>
    <t>302361682</t>
  </si>
  <si>
    <t>124</t>
  </si>
  <si>
    <t>ACO.10935</t>
  </si>
  <si>
    <t>ACO Drain - vpust dolní díl H365, odtok DN150 (RD150/200)</t>
  </si>
  <si>
    <t>1369459627</t>
  </si>
  <si>
    <t>Poznámka k položce:_x000D_
6</t>
  </si>
  <si>
    <t>125</t>
  </si>
  <si>
    <t>ACO.130045</t>
  </si>
  <si>
    <t>ACO Drain RD200V - čelní stěna 20., pro začátek, černý</t>
  </si>
  <si>
    <t>858319875</t>
  </si>
  <si>
    <t>Poznámka k položce:_x000D_
30</t>
  </si>
  <si>
    <t>126</t>
  </si>
  <si>
    <t>ACO.130047</t>
  </si>
  <si>
    <t>ACO Drain RD200V - čelní stěna 20., pro konec, černý</t>
  </si>
  <si>
    <t>-711306885</t>
  </si>
  <si>
    <t>127</t>
  </si>
  <si>
    <t>ACO.2638</t>
  </si>
  <si>
    <t>ACO Drain - pachový uzávěr DN150 pro vpust, dvoudílný, PVC</t>
  </si>
  <si>
    <t>-1143074848</t>
  </si>
  <si>
    <t>Poznámka k položce:_x000D_
1</t>
  </si>
  <si>
    <t>128</t>
  </si>
  <si>
    <t>ACO.13999</t>
  </si>
  <si>
    <t>ACO Drain - kalový koš pro vpust NW150/200, PP</t>
  </si>
  <si>
    <t>-1987721803</t>
  </si>
  <si>
    <t>Poznámka k položce:_x000D_
130</t>
  </si>
  <si>
    <t>129</t>
  </si>
  <si>
    <t>ACO.58</t>
  </si>
  <si>
    <t>ACO Drain - nátrubek DN150</t>
  </si>
  <si>
    <t>-880904947</t>
  </si>
  <si>
    <t>Poznámka k položce:_x000D_
210</t>
  </si>
  <si>
    <t>130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</si>
  <si>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</si>
  <si>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</si>
  <si>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193653527</t>
  </si>
  <si>
    <t>https://podminky.urs.cz/item/CS_URS_2022_01/938909311</t>
  </si>
  <si>
    <t>"před položením obrusné vrstvy - plocha z pol.č. 576133211"   3228,0</t>
  </si>
  <si>
    <t>"před položením VDZ na obrusnou vrstvu - plocha z pol.č. 576133211"   3228,0</t>
  </si>
  <si>
    <t>131</t>
  </si>
  <si>
    <t>966008212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</si>
  <si>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</si>
  <si>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-596242055</t>
  </si>
  <si>
    <t>https://podminky.urs.cz/item/CS_URS_2022_01/966008212</t>
  </si>
  <si>
    <t>"stav. příkop. tvárnice"   25,0</t>
  </si>
  <si>
    <t>132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</si>
  <si>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</si>
  <si>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</si>
  <si>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874799421</t>
  </si>
  <si>
    <t>https://podminky.urs.cz/item/CS_URS_2022_01/979024443</t>
  </si>
  <si>
    <t>"z pol.č. 113201112 - kamenné obruby"   142,50</t>
  </si>
  <si>
    <t>133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</si>
  <si>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</si>
  <si>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</si>
  <si>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1332493961</t>
  </si>
  <si>
    <t>https://podminky.urs.cz/item/CS_URS_2022_01/979054451</t>
  </si>
  <si>
    <t>134</t>
  </si>
  <si>
    <t>979071022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</si>
  <si>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živicí nebo cementovou maltou</t>
  </si>
  <si>
    <t>1277284591</t>
  </si>
  <si>
    <t>https://podminky.urs.cz/item/CS_URS_2022_01/979071022</t>
  </si>
  <si>
    <t>"z pol.č. 113202111 - š.  0,10m"   73,40*0,10</t>
  </si>
  <si>
    <t>135</t>
  </si>
  <si>
    <t>2053012864</t>
  </si>
  <si>
    <t>"z pol.č. 113106171 - dlažba pro předláždění  - na mezideponii a zpět"  2,065*2</t>
  </si>
  <si>
    <t>"z pol.č. 113202111 - na skládku zadavatele"   45,613</t>
  </si>
  <si>
    <t>"z pol.č. 113201112 - kamenné obruby"   142,50*0,290</t>
  </si>
  <si>
    <t>136</t>
  </si>
  <si>
    <t>-135963285</t>
  </si>
  <si>
    <t>"z pol.č. 113202111 - na skládku zadavatele  - příplatek za dalších 9 km"   45,613*9</t>
  </si>
  <si>
    <t>"z pol.č. 113201112 - kamenné obruby"   142,50*0,290*9</t>
  </si>
  <si>
    <t>137</t>
  </si>
  <si>
    <t>997221571</t>
  </si>
  <si>
    <t>Vodorovná doprava vybouraných hmot  bez naložení, ale se složením a s hrubým urovnáním na vzdálenost do 1 km</t>
  </si>
  <si>
    <t>-901016031</t>
  </si>
  <si>
    <t>https://podminky.urs.cz/item/CS_URS_2022_01/997221571</t>
  </si>
  <si>
    <t>"suť celkem"    4795,577</t>
  </si>
  <si>
    <t>"odpočet"</t>
  </si>
  <si>
    <t>"z pol.č. 113106171 - dlažba pro předláždění"  2,065*-(1)</t>
  </si>
  <si>
    <t>"z pol.č. 113202111 - na skládku zadavatele"   45,613*(-1)</t>
  </si>
  <si>
    <t>"z pol.č. 113201112 - kamenné obruby"   142,50*0,290*(-1)</t>
  </si>
  <si>
    <t>138</t>
  </si>
  <si>
    <t>997221579</t>
  </si>
  <si>
    <t>Vodorovná doprava vybouraných hmot  bez naložení, ale se složením a s hrubým urovnáním na vzdálenost Příplatek k ceně za každý další i započatý 1 km přes 1 km</t>
  </si>
  <si>
    <t>886890096</t>
  </si>
  <si>
    <t>https://podminky.urs.cz/item/CS_URS_2022_01/997221579</t>
  </si>
  <si>
    <t>"z pol.č. 997221571 - příplatek za dalších 9 km"   4706,574*9</t>
  </si>
  <si>
    <t>139</t>
  </si>
  <si>
    <t>997221611</t>
  </si>
  <si>
    <t>Nakládání na dopravní prostředky  pro vodorovnou dopravu suti</t>
  </si>
  <si>
    <t>-1426019120</t>
  </si>
  <si>
    <t>https://podminky.urs.cz/item/CS_URS_2022_01/997221611</t>
  </si>
  <si>
    <t>"z pol.č. 997221561"   91,068</t>
  </si>
  <si>
    <t>140</t>
  </si>
  <si>
    <t>997221612</t>
  </si>
  <si>
    <t>Nakládání na dopravní prostředky  pro vodorovnou dopravu vybouraných hmot</t>
  </si>
  <si>
    <t>-603605719</t>
  </si>
  <si>
    <t>https://podminky.urs.cz/item/CS_URS_2022_01/997221612</t>
  </si>
  <si>
    <t>"z pol.č. 997221571"   4706,574</t>
  </si>
  <si>
    <t>141</t>
  </si>
  <si>
    <t>997221861</t>
  </si>
  <si>
    <t>Poplatek za uložení stavebního odpadu na recyklační skládce (skládkovné) z prostého betonu zatříděného do Katalogu odpadů pod kódem 17 01 01</t>
  </si>
  <si>
    <t>-1807967619</t>
  </si>
  <si>
    <t>https://podminky.urs.cz/item/CS_URS_2022_01/997221861</t>
  </si>
  <si>
    <t>"z pol.č. 113106144 + 113106187 + 113107131 + 113107230 + 113107332+113201112 + 11320211"</t>
  </si>
  <si>
    <t>11,180+1,003+2,275+12,480+2468,70+(52,925-142,5*0,29)+45,613</t>
  </si>
  <si>
    <t>142</t>
  </si>
  <si>
    <t>997221875</t>
  </si>
  <si>
    <t>Poplatek za uložení stavebního odpadu na recyklační skládce (skládkovné) asfaltového bez obsahu dehtu zatříděného do Katalogu odpadů pod kódem 17 03 02</t>
  </si>
  <si>
    <t>859295496</t>
  </si>
  <si>
    <t>https://podminky.urs.cz/item/CS_URS_2022_01/997221875</t>
  </si>
  <si>
    <t>"z pol.č. 113107241 + 113107243"   5,096+1248,200</t>
  </si>
  <si>
    <t>148</t>
  </si>
  <si>
    <t>997221875-R</t>
  </si>
  <si>
    <t>Poplatek za vyfrázovaný živičný kryt - odkup zhotovitelem</t>
  </si>
  <si>
    <t>-575348048</t>
  </si>
  <si>
    <t>"z pol.č. 113154364"   908,500</t>
  </si>
  <si>
    <t>998</t>
  </si>
  <si>
    <t>Přesun hmot</t>
  </si>
  <si>
    <t>143</t>
  </si>
  <si>
    <t>998225111</t>
  </si>
  <si>
    <t>Přesun hmot pro komunikace s krytem z kameniva, monolitickým betonovým nebo živičným  dopravní vzdálenost do 200 m jakékoliv délky objektu</t>
  </si>
  <si>
    <t>493460595</t>
  </si>
  <si>
    <t>https://podminky.urs.cz/item/CS_URS_2022_01/998225111</t>
  </si>
  <si>
    <t>PSV</t>
  </si>
  <si>
    <t>Práce a dodávky PSV</t>
  </si>
  <si>
    <t>711</t>
  </si>
  <si>
    <t>Izolace proti vodě, vlhkosti a plynům</t>
  </si>
  <si>
    <t>144</t>
  </si>
  <si>
    <t>711461103</t>
  </si>
  <si>
    <t>Provedení izolace proti povrchové a podpovrchové tlakové vodě fóliemi  na ploše vodorovné V přilepenou v plné ploše</t>
  </si>
  <si>
    <t>-1716075701</t>
  </si>
  <si>
    <t>https://podminky.urs.cz/item/CS_URS_2022_01/711461103</t>
  </si>
  <si>
    <t>"skladba 1 - beton deska s rozptýlenou výztuží - zastávka BUS"   66,5</t>
  </si>
  <si>
    <t>145</t>
  </si>
  <si>
    <t>28322004</t>
  </si>
  <si>
    <t>fólie hydroizolační pro spodní stavbu mPVC tl 1,5mm</t>
  </si>
  <si>
    <t>1569162091</t>
  </si>
  <si>
    <t>"z pol.č. 711461103"   66,50</t>
  </si>
  <si>
    <t>66,5*1,1655 'Přepočtené koeficientem množství</t>
  </si>
  <si>
    <t>741</t>
  </si>
  <si>
    <t>Elektroinstalace - silnoproud</t>
  </si>
  <si>
    <t>146</t>
  </si>
  <si>
    <t>701004-R</t>
  </si>
  <si>
    <t>VYHLEDÁVACÍ MARKER ZEMNÍ</t>
  </si>
  <si>
    <t>1107589408</t>
  </si>
  <si>
    <t>"pro chráničky pod komunikací"   2</t>
  </si>
  <si>
    <t>"pro chráničky pod chodníkem - osa 103"   2</t>
  </si>
  <si>
    <t>147</t>
  </si>
  <si>
    <t>702312-R</t>
  </si>
  <si>
    <t>ZAKRYTÍ KABELŮ VÝSTRAŽNOU FÓLIÍ ŠÍŘKY PŘES 20 DO 40 CM</t>
  </si>
  <si>
    <t>1486776418</t>
  </si>
  <si>
    <t>"pro chráničky pod komunikací"   19,0</t>
  </si>
  <si>
    <t>"pro chráničky pod chodníkem - osa 103"   148,0</t>
  </si>
  <si>
    <t>102 - Parkoviště a zpevněné plochy</t>
  </si>
  <si>
    <t>113106111</t>
  </si>
  <si>
    <t>Rozebrání dlažeb komunikací pro pěší s přemístěním hmot na skládku na vzdálenost do 3 m nebo s naložením na dopravní prostředek s ložem z kameniva nebo živice a s jakoukoliv výplní spár ručně z mozaiky</t>
  </si>
  <si>
    <t>396467155</t>
  </si>
  <si>
    <t>https://podminky.urs.cz/item/CS_URS_2022_01/113106111</t>
  </si>
  <si>
    <t>"zpevnění v chodníku"   0,80*0,50*2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</si>
  <si>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</si>
  <si>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</si>
  <si>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-445038142</t>
  </si>
  <si>
    <t>https://podminky.urs.cz/item/CS_URS_2022_01/113106121</t>
  </si>
  <si>
    <t>"bet. dlažba 0,5x0,5m podél parkoviště u park. domu"   18,0</t>
  </si>
  <si>
    <t>"bet. dlažba 0,3x0,3m - parkoviště u park. domu"    2,0+3,0+5,0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</si>
  <si>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</si>
  <si>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</si>
  <si>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-845118413</t>
  </si>
  <si>
    <t>https://podminky.urs.cz/item/CS_URS_2022_01/113106123</t>
  </si>
  <si>
    <t>"skladba 3 - chodník u parkovacího domu - předláždění"   17,0</t>
  </si>
  <si>
    <t>"vjezd - rozebrání dlažby pro zřízení varovného pásu"    2,0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</si>
  <si>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</si>
  <si>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</si>
  <si>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-739301183</t>
  </si>
  <si>
    <t>https://podminky.urs.cz/item/CS_URS_2022_01/113106134</t>
  </si>
  <si>
    <t xml:space="preserve">"stáv. chodník - ostatní plocha viz. SO 101"  </t>
  </si>
  <si>
    <t>5,0+37,0+9,0+14,0+41,0+24,0</t>
  </si>
  <si>
    <t>"zpevnění podél obruby v komunikaci"   33,5*0,40</t>
  </si>
  <si>
    <t>1928588859</t>
  </si>
  <si>
    <t>281,0+(577,0-88,0)</t>
  </si>
  <si>
    <t>113106162</t>
  </si>
  <si>
    <t>Rozebrání dlažeb a dílců vozovek a ploch s přemístěním hmot na skládku na vzdálenost do 3 m nebo s naložením na dopravní prostředek, s jakoukoliv výplní spár ručně z drobných kostek nebo odseků s ložem ze živice</t>
  </si>
  <si>
    <t>-1833751326</t>
  </si>
  <si>
    <t>https://podminky.urs.cz/item/CS_URS_2022_01/113106162</t>
  </si>
  <si>
    <t>"zpevnění u stav. UV podél příkopu"   1,5+1,5</t>
  </si>
  <si>
    <t>-849918242</t>
  </si>
  <si>
    <t>"stáv. zpevněné plochy parkovišť - mimo park. stání"</t>
  </si>
  <si>
    <t>"parkoviště Voroněž"   10,0+44,0</t>
  </si>
  <si>
    <t>"parkoviště u parkovacího domu"    36,0</t>
  </si>
  <si>
    <t>113106271</t>
  </si>
  <si>
    <t>Rozebrání dlažeb a dílců vozovek a ploch s přemístěním hmot na skládku na vzdálenost do 3 m nebo s naložením na dopravní prostředek, s jakoukoliv výplní spár strojně plochy jednotlivě přes 50 m2 do 200 m2 ze zámkové dlažby s ložem z kameniva</t>
  </si>
  <si>
    <t>98055566</t>
  </si>
  <si>
    <t>https://podminky.urs.cz/item/CS_URS_2022_01/113106271</t>
  </si>
  <si>
    <t>"stáv. zpevněné plochy parkovišť"</t>
  </si>
  <si>
    <t>"parkoviště Voroněž"   114,0</t>
  </si>
  <si>
    <t>"parkoviště u parkovacího domu"    192,0+384,0+205,0</t>
  </si>
  <si>
    <t>113107130</t>
  </si>
  <si>
    <t>Odstranění podkladů nebo krytů ručně s přemístěním hmot na skládku na vzdálenost do 3 m nebo s naložením na dopravní prostředek z betonu prostého, o tl. vrstvy do 100 mm</t>
  </si>
  <si>
    <t>-168356966</t>
  </si>
  <si>
    <t>https://podminky.urs.cz/item/CS_URS_2022_01/113107130</t>
  </si>
  <si>
    <t>"zpevnění podél obruby v komunikaci"   27,0*0,20+33,5*0,40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</si>
  <si>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</si>
  <si>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</si>
  <si>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-1720854493</t>
  </si>
  <si>
    <t>https://podminky.urs.cz/item/CS_URS_2022_01/113107171</t>
  </si>
  <si>
    <t>"stáv. komce na parkovištích - SC tl. 120 mm"</t>
  </si>
  <si>
    <t>"pod stav. AB krytem"</t>
  </si>
  <si>
    <t>"parkoviště Voroněž"   130,0+70,0+235,0</t>
  </si>
  <si>
    <t>"parkoviště u park. domu"   520,0</t>
  </si>
  <si>
    <t>"vjezd před parkovacím domem"   83,0</t>
  </si>
  <si>
    <t>"pod stav. krytem z BZD"</t>
  </si>
  <si>
    <t>113107181</t>
  </si>
  <si>
    <t>Odstranění podkladů nebo krytů strojně plochy jednotlivě přes 50 m2 do 200 m2 s přemístěním hmot na skládku na vzdálenost do 20 m nebo s naložením na dopravní prostředek živičných, o tl. vrstvy do 50 mm</t>
  </si>
  <si>
    <t>-22998479</t>
  </si>
  <si>
    <t>https://podminky.urs.cz/item/CS_URS_2022_01/113107181</t>
  </si>
  <si>
    <t>"stáv. komce na parkovištích - stav. podkl  vrstvy tl. 40 mm"</t>
  </si>
  <si>
    <t>"plocha z pol.č. 113154264"   1038,0</t>
  </si>
  <si>
    <t>113107232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</si>
  <si>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</si>
  <si>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-976268084</t>
  </si>
  <si>
    <t>https://podminky.urs.cz/item/CS_URS_2022_01/113107232</t>
  </si>
  <si>
    <t xml:space="preserve">"stávající komce s stav. AB krytem - SC tl. 200 mm"   </t>
  </si>
  <si>
    <t xml:space="preserve"> (1325,0+96,0+158,0+99,0+108,0)</t>
  </si>
  <si>
    <t>2133852223</t>
  </si>
  <si>
    <t>"stáv. komce na parkovištích - stav. AB kryt tl.  (120-80)=40 mm"</t>
  </si>
  <si>
    <t>"stáv. chodník  - ostatní plocha viz. SO 101"   750,0</t>
  </si>
  <si>
    <t>1050238340</t>
  </si>
  <si>
    <t>"stáv. chodník s krytem z LA  - plocha z pol.č. 113107241"   750,0</t>
  </si>
  <si>
    <t>677450318</t>
  </si>
  <si>
    <t xml:space="preserve">"stávající komce s stav. AB krytem -  podkl. vrstvy z AB tl. 120 mm"   </t>
  </si>
  <si>
    <t>113107330</t>
  </si>
  <si>
    <t>Odstranění podkladů nebo krytů strojně plochy jednotlivě do 50 m2 s přemístěním hmot na skládku na vzdálenost do 3 m nebo s naložením na dopravní prostředek z betonu prostého, o tl. vrstvy do 100 mm</t>
  </si>
  <si>
    <t>-762932310</t>
  </si>
  <si>
    <t>https://podminky.urs.cz/item/CS_URS_2022_01/113107330</t>
  </si>
  <si>
    <t>"stáv. chodník s krytem z LA  - plocha z pol.č. 113107341"    30,0</t>
  </si>
  <si>
    <t>"parkoviště u Voroněže - pro osazení nové obruby - stav. CS"   86,5*0,50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</si>
  <si>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</si>
  <si>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</si>
  <si>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1786961260</t>
  </si>
  <si>
    <t>https://podminky.urs.cz/item/CS_URS_2022_01/113107331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</si>
  <si>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</si>
  <si>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</si>
  <si>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-32123846</t>
  </si>
  <si>
    <t>https://podminky.urs.cz/item/CS_URS_2022_01/113107341</t>
  </si>
  <si>
    <t>"stav. chodník s krytem z LA"   30,0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</si>
  <si>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</si>
  <si>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</si>
  <si>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1318212569</t>
  </si>
  <si>
    <t>https://podminky.urs.cz/item/CS_URS_2022_01/113107342</t>
  </si>
  <si>
    <t>"parkoviště u Voroněže - pro osazení nové obruby"   86,5*0,50</t>
  </si>
  <si>
    <t>113154124</t>
  </si>
  <si>
    <t>Frézování živičného podkladu nebo krytu  s naložením na dopravní prostředek plochy do 500 m2 bez překážek v trase pruhu šířky přes 0,5 m do 1 m, tloušťky vrstvy 100 mm</t>
  </si>
  <si>
    <t>-1674256977</t>
  </si>
  <si>
    <t>https://podminky.urs.cz/item/CS_URS_2022_01/113154124</t>
  </si>
  <si>
    <t>"skladba 7 - parkoviště u Voroněže - lokální opravy na cca 40%"   2828,5*0,40</t>
  </si>
  <si>
    <t>113154254</t>
  </si>
  <si>
    <t>Frézování živičného podkladu nebo krytu  s naložením na dopravní prostředek plochy přes 500 do 1 000 m2 s překážkami v trase pruhu šířky do 1 m, tloušťky vrstvy 100 mm</t>
  </si>
  <si>
    <t>68413143</t>
  </si>
  <si>
    <t>https://podminky.urs.cz/item/CS_URS_2022_01/113154254</t>
  </si>
  <si>
    <t>"stav. chodník s krytem z LA"   750,0</t>
  </si>
  <si>
    <t>113154264</t>
  </si>
  <si>
    <t>Frézování živičného podkladu nebo krytu  s naložením na dopravní prostředek plochy přes 500 do 1 000 m2 s překážkami v trase pruhu šířky přes 1 m do 2 m, tloušťky vrstvy 100 mm</t>
  </si>
  <si>
    <t>1169885014</t>
  </si>
  <si>
    <t>https://podminky.urs.cz/item/CS_URS_2022_01/113154264</t>
  </si>
  <si>
    <t>"stáv. komce na parkovištích - stav. AB kryt tl. 80 mm"</t>
  </si>
  <si>
    <t>113154332</t>
  </si>
  <si>
    <t>Frézování živičného podkladu nebo krytu  s naložením na dopravní prostředek plochy přes 1 000 do 10 000 m2 bez překážek v trase pruhu šířky přes 1 m do 2 m, tloušťky vrstvy 40 mm</t>
  </si>
  <si>
    <t>-1749873576</t>
  </si>
  <si>
    <t>https://podminky.urs.cz/item/CS_URS_2022_01/113154332</t>
  </si>
  <si>
    <t>"parkoviště Voroněž -stáv. AB kryt tl.  40mm"   2830,0</t>
  </si>
  <si>
    <t>-211407595</t>
  </si>
  <si>
    <t xml:space="preserve">"stávající komce - stav. AB kryt tl. 80 mm - ostatní plocha viz. SO 101"   </t>
  </si>
  <si>
    <t>1733744782</t>
  </si>
  <si>
    <t>"kamenné obruby"   13,5+10,5+3,5</t>
  </si>
  <si>
    <t>"betonová přídlažba"   26,5+17,0+27,0+3,5+34,5</t>
  </si>
  <si>
    <t>1486524187</t>
  </si>
  <si>
    <t>"chodník u BVV"  27,0+26,5+63,5</t>
  </si>
  <si>
    <t>"parkoviště Voroněž"  17,5+16,0+75,5+46,5+45,5+13,0+26,5+10,5</t>
  </si>
  <si>
    <t>"parkoviště u park. domu"  16,0+13,5+129,0+41,5+114,0+99,0+6,5</t>
  </si>
  <si>
    <t xml:space="preserve">"stav. beton obruba š. 100mm"   </t>
  </si>
  <si>
    <t>"chodník u BVV"  36,0+43,0+12,0+24,0</t>
  </si>
  <si>
    <t>"parkoviště Voroněž"  7,5+14,0+15,0+5,0+1,0+26,5</t>
  </si>
  <si>
    <t>"u park. domu"    36,0+89,5+24,0+5,5+8,0+5,0+7,5+15,5+7,5+13,0</t>
  </si>
  <si>
    <t>-18292358</t>
  </si>
  <si>
    <t>"2-řádek"   (30,0+14,0)*2</t>
  </si>
  <si>
    <t>1865222570</t>
  </si>
  <si>
    <t>"odkop pro komunikaci, parkoviště - ze situace"   151,0*1,80</t>
  </si>
  <si>
    <t>"pro těleso na terénu - předpokl. tl. 0,40 m  - z pol.č.  564871113"   1128,775*0,40</t>
  </si>
  <si>
    <t>"pro parkoviště z plast. veget. tvárnic - předpokl. tl. 0,35m - z pol.č. 564871111"   (1161,0+228,0+618-(21,5+68,0))*0,35</t>
  </si>
  <si>
    <t>"pro chodníky - z pol.č. 596211121, předpoklad tl. 0,35m"   (1677,80+17,0)*0,35</t>
  </si>
  <si>
    <t>"pro výměnu podloží - z pol.č.171152111"   372,900</t>
  </si>
  <si>
    <t>132254202</t>
  </si>
  <si>
    <t>Hloubení zapažených rýh šířky přes 800 do 2 000 mm strojně s urovnáním dna do předepsaného profilu a spádu v hornině třídy těžitelnosti I skupiny 3 přes 20 do 50 m3</t>
  </si>
  <si>
    <t>-840123686</t>
  </si>
  <si>
    <t>https://podminky.urs.cz/item/CS_URS_2022_01/132254202</t>
  </si>
  <si>
    <t>"pro UV - 80% z celkového výkopu"   1,83*1,83*(2,50-0,50+0,10)*5*0,80</t>
  </si>
  <si>
    <t>"pro DŠ - 100% z celkového výkopu"   1,83*1,83*(1,0+0,10)*3</t>
  </si>
  <si>
    <t>132354201</t>
  </si>
  <si>
    <t>Hloubení zapažených rýh šířky přes 800 do 2 000 mm strojně s urovnáním dna do předepsaného profilu a spádu v hornině třídy těžitelnosti II skupiny 4 do 20 m3</t>
  </si>
  <si>
    <t>489916151</t>
  </si>
  <si>
    <t>https://podminky.urs.cz/item/CS_URS_2022_01/132354201</t>
  </si>
  <si>
    <t>"pro UV - 20% z celkového výkopu"   1,83*1,83*(2,50-0,50+0,10)*5*0,20</t>
  </si>
  <si>
    <t>-186428272</t>
  </si>
  <si>
    <t>"pro UV"   1,83*2,0*4*5</t>
  </si>
  <si>
    <t>-1537819523</t>
  </si>
  <si>
    <t>982141748</t>
  </si>
  <si>
    <t>"z pol.č. 171151103 + 171152101"   (751,940+170,314)*2</t>
  </si>
  <si>
    <t>-191402807</t>
  </si>
  <si>
    <t>"pohoz z kameniva pod mostem - zemina z mezideponie - viz. SO 020 pol.č. 122351103 "   50,0</t>
  </si>
  <si>
    <t>143211339</t>
  </si>
  <si>
    <t>"odkop z pol.č. 122211101"   2360,515</t>
  </si>
  <si>
    <t>"výkop z pol.č. 132254202"   39,182</t>
  </si>
  <si>
    <t>"z pol.č. 171151103 + 171152101"   (751,940+170,314)*(-1)</t>
  </si>
  <si>
    <t>847055694</t>
  </si>
  <si>
    <t>"z pol.č. 132354201"   7,033</t>
  </si>
  <si>
    <t>-2080244663</t>
  </si>
  <si>
    <t>-1152404200</t>
  </si>
  <si>
    <t>"z pol.č. 171151103 + 171152101"   751,940+170,314</t>
  </si>
  <si>
    <t>2016502107</t>
  </si>
  <si>
    <t>"ostrůvky - pod ohumusování předpoklad 0,30m"</t>
  </si>
  <si>
    <t>"z pol.č. 181311103 + 181351003 + 181351103"   (32,0+798,0+1394,0)*0,30</t>
  </si>
  <si>
    <t xml:space="preserve">"pro urovnání terénu pod komunikací - předpokl. tl. 0,05 m"  </t>
  </si>
  <si>
    <t>"z pol.č. 596211121 + 596211110"   (1677,80+17,0)*0,05</t>
  </si>
  <si>
    <t>171151112</t>
  </si>
  <si>
    <t>Uložení sypanin do násypů strojně s rozprostřením sypaniny ve vrstvách a s hrubým urovnáním zhutněných z hornin nesoudržných kamenitých</t>
  </si>
  <si>
    <t>-827061138</t>
  </si>
  <si>
    <t>https://podminky.urs.cz/item/CS_URS_2022_01/171151112</t>
  </si>
  <si>
    <t>"pohoz z kameniva pod mostem - předpokl. tl. 0,30m"</t>
  </si>
  <si>
    <t>"celkové množství"   (12,0+22,0+68,0+36,0+58,0-2,35*3+55,5+81,5)*0,30</t>
  </si>
  <si>
    <t>58380652</t>
  </si>
  <si>
    <t>kámen lomový neupravený tříděný frakce 0/250</t>
  </si>
  <si>
    <t>1213016972</t>
  </si>
  <si>
    <t>"chybějící kamenivo do pol.č.171151112 - předpokl. objem. hmotnost  1,70 t/m3"</t>
  </si>
  <si>
    <t>"z pol.č. 171151112 - 167151102"   (97,785-50,0)*1,70</t>
  </si>
  <si>
    <t>857716805</t>
  </si>
  <si>
    <t xml:space="preserve">"pro urovnání terénu pod komunikací - odhad - předpokl. tl. 0,05 m"   </t>
  </si>
  <si>
    <t>"z pol.č. 564871113 - skladba 1, 5, 6 a 9"   1128,775*0,05</t>
  </si>
  <si>
    <t>"skladba 8a"   (1461,0+288,0)*0,05</t>
  </si>
  <si>
    <t>"skladba 8b"   (618,0-(21,5+68,0))*0,05</t>
  </si>
  <si>
    <t>-1718657220</t>
  </si>
  <si>
    <t>"parkoviště Voroněž"   (88,0+37,0+255,0)*0,30</t>
  </si>
  <si>
    <t>"parkoviště u park. domu"   (173,0+182,0+367,0+69,0+72,0)*0,30</t>
  </si>
  <si>
    <t>-1536492763</t>
  </si>
  <si>
    <t>"parkoviště Voroněž"   (88,0+37,0+255,0)*0,30*1,8</t>
  </si>
  <si>
    <t>"parkoviště u park. domu"   (173,0+182,0+367,0+69,0+72,0)*0,30*1,8</t>
  </si>
  <si>
    <t>-506335736</t>
  </si>
  <si>
    <t>"z pol.č. 162751117 + 162751137; přepočtový koef. 1,9 t/m3"   (1477,443+7,033)*1,9</t>
  </si>
  <si>
    <t>748385059</t>
  </si>
  <si>
    <t>"celkový výkop pro UV"   1,83*1,83*(2,50-0,50)*5</t>
  </si>
  <si>
    <t>"obetonování UV"   1,83*0,60*1,65*5*(-1)</t>
  </si>
  <si>
    <t>"UV"   3,142*0,63*0,63/4*(2,50-0,50)*5*(-1)</t>
  </si>
  <si>
    <t>"pro DŠ celkový výkop"   1,83*1,83*1,0*3</t>
  </si>
  <si>
    <t>"odpočty DŠ"   3,142*0,53*0,53/4*1,0*3*(-1)</t>
  </si>
  <si>
    <t>1213268123</t>
  </si>
  <si>
    <t>"zásyp z pol.č. 174151101"   30,697*1,45</t>
  </si>
  <si>
    <t>-2059329077</t>
  </si>
  <si>
    <t>"pláň pod komunikací s AB a BZD krytem - skladba 1, 5 , 6 a 9"</t>
  </si>
  <si>
    <t>"z pol.č. 564871113"   1128,775</t>
  </si>
  <si>
    <t>"pláň pod komunikací z plastových vegetačních dlaždic"</t>
  </si>
  <si>
    <t>"skladba 8a"   1461,0+288,0</t>
  </si>
  <si>
    <t>"skladba 8b"   618,0-(21,5+68,0)</t>
  </si>
  <si>
    <t>1453475232</t>
  </si>
  <si>
    <t>"podél chodníku u parkoviště u park. domu"   4,0+10,0</t>
  </si>
  <si>
    <t>"vjezd do park. domu"   18,0</t>
  </si>
  <si>
    <t>-1664309476</t>
  </si>
  <si>
    <t>"parkoviště Voroněž"   24,0+18,0+6,0+36,0+9,0</t>
  </si>
  <si>
    <t>"parkoviště u park. domu"    25,0+23,0+26,0+22,0+11,0+20,0+78,0+64,0</t>
  </si>
  <si>
    <t>"podél chodníku"   75,0+51,0+73,0+100,0+97,0+40,0</t>
  </si>
  <si>
    <t>386166789</t>
  </si>
  <si>
    <t>"parkoviště Voroněž"   246,0</t>
  </si>
  <si>
    <t>"parkoviště u park. domu"   443,0+202,0+220,0+283,0</t>
  </si>
  <si>
    <t>-916851657</t>
  </si>
  <si>
    <t>"z pol.č. 181311103 + 181351003 + 181351103, koef. 1,60 t/m3"</t>
  </si>
  <si>
    <t>(32,0+798,0+1394,0)*0,15*1,6</t>
  </si>
  <si>
    <t>-433421991</t>
  </si>
  <si>
    <t>"z pol.č. 181311103 + 181351003 + 181351103"   32,0+798,0+1394,0</t>
  </si>
  <si>
    <t>181951112</t>
  </si>
  <si>
    <t>Úprava pláně vyrovnáním výškových rozdílů strojně v hornině třídy těžitelnosti I, skupiny 1 až 3 se zhutněním</t>
  </si>
  <si>
    <t>-1828847633</t>
  </si>
  <si>
    <t>https://podminky.urs.cz/item/CS_URS_2022_01/181951112</t>
  </si>
  <si>
    <t>"pláň pod chodníkem - skladba 3"</t>
  </si>
  <si>
    <t>"z pol.č. 596211121 + 596211110"   1677,80+17,0</t>
  </si>
  <si>
    <t>182313101</t>
  </si>
  <si>
    <t>Vyplnění otvorů ornicí v mřížovinových nebo vylehčených tvárnicích nebo panelech pro jakýkoliv tvar a velikost otvorů</t>
  </si>
  <si>
    <t>-1028145516</t>
  </si>
  <si>
    <t>https://podminky.urs.cz/item/CS_URS_2022_01/182313101</t>
  </si>
  <si>
    <t>956307863</t>
  </si>
  <si>
    <t>"délka celkem (podklad z betonu  a ŠP)"   (98,0+132,0)*0,50*0,45</t>
  </si>
  <si>
    <t>"prostup přes SC - zámková dlažba na parkovišti u park. domu"   17,0*0,10*0,12</t>
  </si>
  <si>
    <t>-968812121</t>
  </si>
  <si>
    <t>"trativod s ložem z betonu"   98,0*0,50*0,05</t>
  </si>
  <si>
    <t>-1908215769</t>
  </si>
  <si>
    <t>"trativod s ložem ze ŠP"   132,0*0,50*0,05</t>
  </si>
  <si>
    <t>-840316732</t>
  </si>
  <si>
    <t>"délka celkem (podklad z betonu  a ŠP)"   98,0+132,0</t>
  </si>
  <si>
    <t>213141111</t>
  </si>
  <si>
    <t>Zřízení vrstvy z geotextilie  filtrační, separační, odvodňovací, ochranné, výztužné nebo protierozní v rovině nebo ve sklonu do 1:5, šířky do 3 m</t>
  </si>
  <si>
    <t>246700911</t>
  </si>
  <si>
    <t>https://podminky.urs.cz/item/CS_URS_2022_01/213141111</t>
  </si>
  <si>
    <t>"pod pohoz z kameniva pod mostem"   (12,0+22,0+68,0+36,0+58,0-2,35*3+55,5+81,5)</t>
  </si>
  <si>
    <t>69311088</t>
  </si>
  <si>
    <t>geotextilie netkaná separační, ochranná, filtrační, drenážní PES 500g/m2</t>
  </si>
  <si>
    <t>-1263263358</t>
  </si>
  <si>
    <t>325,95*1,1845 'Přepočtené koeficientem množství</t>
  </si>
  <si>
    <t>213141131</t>
  </si>
  <si>
    <t>Zřízení vrstvy z geotextilie  filtrační, separační, odvodňovací, ochranné, výztužné nebo protierozní ve sklonu přes 1:2 do 1:1, šířky do 3 m</t>
  </si>
  <si>
    <t>-1675369555</t>
  </si>
  <si>
    <t>https://podminky.urs.cz/item/CS_URS_2022_01/213141131</t>
  </si>
  <si>
    <t>"prostup přes SC - zámková dlažba na parkovišti u park. domu"   17,0*0,75</t>
  </si>
  <si>
    <t>69311199</t>
  </si>
  <si>
    <t>geotextilie netkaná separační, ochranná, filtrační, drenážní PES(70%)+PP(30%) 300g/m2</t>
  </si>
  <si>
    <t>-1249836001</t>
  </si>
  <si>
    <t>12,75*1,1845 'Přepočtené koeficientem množství</t>
  </si>
  <si>
    <t>452311131</t>
  </si>
  <si>
    <t>Podkladní a zajišťovací konstrukce z betonu prostého v otevřeném výkopu desky pod potrubí, stoky a drobné objekty z betonu tř. C 12/15</t>
  </si>
  <si>
    <t>2044181022</t>
  </si>
  <si>
    <t>https://podminky.urs.cz/item/CS_URS_2022_01/452311131</t>
  </si>
  <si>
    <t>"obetonování UV"   1,83*0,60*1,65*5</t>
  </si>
  <si>
    <t>464511111</t>
  </si>
  <si>
    <t>Pohoz dna nebo svahů jakékoliv tloušťky  z lomového kamene neupraveného tříděného z terénu</t>
  </si>
  <si>
    <t>-1567266900</t>
  </si>
  <si>
    <t>https://podminky.urs.cz/item/CS_URS_2022_01/464511111</t>
  </si>
  <si>
    <t>"pohoz z kameniva pod mostem - předpokl. tl. 0,30m"   (12,0+22,0+68,0+36,0+58,0)*0,30</t>
  </si>
  <si>
    <t>-299729329</t>
  </si>
  <si>
    <t>"parkoviště z plast. veget. tvárnic"</t>
  </si>
  <si>
    <t>"skladba 3"</t>
  </si>
  <si>
    <t>542473781</t>
  </si>
  <si>
    <t>"ŠD min tl. 250mm, prům. tl. 270mm"</t>
  </si>
  <si>
    <t>"skladba 1 - parkoviště u Voroněže"   88,0+351,0</t>
  </si>
  <si>
    <t>"rozšíření v místě obrub 150x250"    (14,0+12,5+72,5+30,5+28,0+11,5)*0,65</t>
  </si>
  <si>
    <t>"skladba 5 -parkoviště u parkovacího domu"    133,5+52,0</t>
  </si>
  <si>
    <t>"rozšíření v místě obrub 150x250"    (32,5+36,0+16,5+13,0)*0,65</t>
  </si>
  <si>
    <t>"skladba 9 - parkoviště u Voroněže"   23,5+17,0*0,65</t>
  </si>
  <si>
    <t>"skladba 6"</t>
  </si>
  <si>
    <t>"vjezd - osa 103"    88,0</t>
  </si>
  <si>
    <t>"podélné stání - osa 104"   104,0</t>
  </si>
  <si>
    <t>"parkoviště u parkovacího domu"   59,0</t>
  </si>
  <si>
    <t>"rozšíření v místě obrub 150x250"   (17,0+17,0+35,5)*0,65</t>
  </si>
  <si>
    <t>565156111</t>
  </si>
  <si>
    <t>Asfaltový beton vrstva podkladní ACP 22 (obalované kamenivo hrubozrnné - OKH)  s rozprostřením a zhutněním v pruhu šířky přes 1,5 do 3 m, po zhutnění tl. 70 mm</t>
  </si>
  <si>
    <t>1915803671</t>
  </si>
  <si>
    <t>https://podminky.urs.cz/item/CS_URS_2022_01/565156111</t>
  </si>
  <si>
    <t>192456268</t>
  </si>
  <si>
    <t>"skladba 9 - parkoviště u Voroněže"   23,5</t>
  </si>
  <si>
    <t>466235921</t>
  </si>
  <si>
    <t>"rozšíření v místě obrub 150x250"    (32,5+36,0+16,5+13,0)*0,35</t>
  </si>
  <si>
    <t>"skladba 9 - parkoviště u Voroněže"   23,5+17,0*0,35</t>
  </si>
  <si>
    <t>"rozšíření v místě obrub 150x250"   (17,0+17,0+35,5)*0,35</t>
  </si>
  <si>
    <t>694354404</t>
  </si>
  <si>
    <t>"rozšíření v místě obrub 150x250"    (14,0+12,5+72,5+30,5+28,0+11,5)*0,35</t>
  </si>
  <si>
    <t>538758835</t>
  </si>
  <si>
    <t>0,25*(2,5+16,0+14,5+13,5+3,5)</t>
  </si>
  <si>
    <t>569313607</t>
  </si>
  <si>
    <t>"pro zemní krajnice - z pol.č. 569903311 - předpokl. objem. hmotnost 1,80 t/m3"   12,50*1,80</t>
  </si>
  <si>
    <t>672964955</t>
  </si>
  <si>
    <t>"plocha z pol.č. 573191111"    648,0</t>
  </si>
  <si>
    <t>-312094228</t>
  </si>
  <si>
    <t>1275929722</t>
  </si>
  <si>
    <t>"skladba 7 - parkoviště u Voroněže"   2828,5</t>
  </si>
  <si>
    <t>1162454978</t>
  </si>
  <si>
    <t>416479965</t>
  </si>
  <si>
    <t>577144111</t>
  </si>
  <si>
    <t>Asfaltový beton vrstva obrusná ACO 11 (ABS)  s rozprostřením a se zhutněním z nemodifikovaného asfaltu v pruhu šířky do 3 m tř. I, po zhutnění tl. 50 mm</t>
  </si>
  <si>
    <t>-1584850734</t>
  </si>
  <si>
    <t>https://podminky.urs.cz/item/CS_URS_2022_01/577144111</t>
  </si>
  <si>
    <t>1329358475</t>
  </si>
  <si>
    <t>577166111</t>
  </si>
  <si>
    <t>Asfaltový beton vrstva ložní ACL 22 (ABVH)  s rozprostřením a zhutněním z nemodifikovaného asfaltu v pruhu šířky do 3 m, po zhutnění tl. 70 mm</t>
  </si>
  <si>
    <t>-778498194</t>
  </si>
  <si>
    <t>https://podminky.urs.cz/item/CS_URS_2022_01/577166111</t>
  </si>
  <si>
    <t>645297695</t>
  </si>
  <si>
    <t>"na SMA - z pol.č. 576133211"    624,5</t>
  </si>
  <si>
    <t>593532114</t>
  </si>
  <si>
    <t>Kladení dlažby z plastových vegetačních tvárnic pozemních komunikací s vyrovnávací vrstvou z kameniva tl. do 20 mm a s vyplněním vegetačních otvorů se zámkem tl. přes 30 do 60 mm, pro plochy přes 300 m2</t>
  </si>
  <si>
    <t>-404827570</t>
  </si>
  <si>
    <t>https://podminky.urs.cz/item/CS_URS_2022_01/593532114</t>
  </si>
  <si>
    <t>56245139-R</t>
  </si>
  <si>
    <t>AS-TTE plastové rošty se zámkem  800x600x60mm</t>
  </si>
  <si>
    <t>67294058</t>
  </si>
  <si>
    <t>5924527-R1</t>
  </si>
  <si>
    <t>dlažba tvar čtverec betonová 100x100x60mm barevná</t>
  </si>
  <si>
    <t>443012646</t>
  </si>
  <si>
    <t xml:space="preserve">"VDZ parkoviště u parkovacího domu"    </t>
  </si>
  <si>
    <t>"délky 4,5m"   4,5*(14+4+10)*0,075</t>
  </si>
  <si>
    <t>"délky 10,0m"   10,0*(3,0+4+6+1)*0,75</t>
  </si>
  <si>
    <t>"prom. délky"   (5,0*(2+3)+3*(2+1))*0,075</t>
  </si>
  <si>
    <t>"parkovací místa - přepůlení 10,0m stání"   (11,0+13,5+19,0+5,5)*0,075</t>
  </si>
  <si>
    <t>10321002-R</t>
  </si>
  <si>
    <t>substrát vegetačních střech extenzivní trávníkový</t>
  </si>
  <si>
    <t>-2094578214</t>
  </si>
  <si>
    <t>"skladba 8a - tl. 50 mm, plocha 75%"   (1461,0+288,0)*0,05*0,75</t>
  </si>
  <si>
    <t>58343920</t>
  </si>
  <si>
    <t>kamenivo drcené hrubé frakce 16/22</t>
  </si>
  <si>
    <t>1083772226</t>
  </si>
  <si>
    <t>"skladba 8b - tl. 50 mm, plocha 75%, objem. hmotnost 2,0 t/m3"   (618,0-(21,5+68,0))*0,05*0,75*2,0</t>
  </si>
  <si>
    <t>005724-R</t>
  </si>
  <si>
    <t>osivo směs travní univerzál</t>
  </si>
  <si>
    <t>kg</t>
  </si>
  <si>
    <t>3734804</t>
  </si>
  <si>
    <t>"skladba 8a - 4 kg/100m2"   (1461,0+288,0)/100*4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</si>
  <si>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</si>
  <si>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</si>
  <si>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-1020974551</t>
  </si>
  <si>
    <t>https://podminky.urs.cz/item/CS_URS_2022_01/596211110</t>
  </si>
  <si>
    <t>1375337359</t>
  </si>
  <si>
    <t>"skladba 3 - standard"</t>
  </si>
  <si>
    <t>"osa 103"   90,5+245,5+39,0+180,5+110,0</t>
  </si>
  <si>
    <t>"osa 104"   7,0+144,0+24,0+70,5+18,0+11,5+3,5</t>
  </si>
  <si>
    <t>"parkoviště u Voroněže"   14,0+9,0</t>
  </si>
  <si>
    <t>"parkoviště u parkovacího domu"    (516,0-74,5)+52,0</t>
  </si>
  <si>
    <t>"skladba 3 - chodník - reliéfní"</t>
  </si>
  <si>
    <t>"osa 103"   2,5+4,5+2,0+9,5+2,0+15,5+2,0+3,5+1,5+1,0</t>
  </si>
  <si>
    <t>"osa 104"   2,0+4,0+2,0+6,0+2,0+2,5+2,0+3,0+1,5+2,5</t>
  </si>
  <si>
    <t>"parkoviště u Voroněže"   1,5</t>
  </si>
  <si>
    <t>"parkoviště u parkovacího domu"    5,0</t>
  </si>
  <si>
    <t>"skladba 3 - chodník - varovný pás"</t>
  </si>
  <si>
    <t>"osa 103 - zastávka BUS"   6,0</t>
  </si>
  <si>
    <t xml:space="preserve">"skladba 3 - chodník - vodící linie š. 0,40m"   </t>
  </si>
  <si>
    <t>"osa 103"   (4,5+10,5+21,5)*0,40</t>
  </si>
  <si>
    <t>"osa 104"   (6,0+4,5)*0,40</t>
  </si>
  <si>
    <t>"skladba 3 - chodník "lem" hladká dlažba"</t>
  </si>
  <si>
    <t>"osa 103"   2,5+2,5*2+18,0+5,5+19,5+13,5+3,0+3,0+1,5+1,0</t>
  </si>
  <si>
    <t>"osa 104"   2,5+3,0+10,5+5,0+2,0+2,0+6,0+4,5</t>
  </si>
  <si>
    <t>"parkoviště Voroněž"   1,5</t>
  </si>
  <si>
    <t>"parkoviště u parkovacího domu"   5,0</t>
  </si>
  <si>
    <t>1870051696</t>
  </si>
  <si>
    <t>78*1,03 'Přepočtené koeficientem množství</t>
  </si>
  <si>
    <t>59245008</t>
  </si>
  <si>
    <t>dlažba tvar obdélník betonová 200x100x60mm barevná</t>
  </si>
  <si>
    <t>-1994932202</t>
  </si>
  <si>
    <t>6*1,03 'Přepočtené koeficientem množství</t>
  </si>
  <si>
    <t>59245019</t>
  </si>
  <si>
    <t>dlažba tvar obdélník betonová pro nevidomé 200x100x60mm přírodní</t>
  </si>
  <si>
    <t>722376153</t>
  </si>
  <si>
    <t>18,8*1,03 'Přepočtené koeficientem množství</t>
  </si>
  <si>
    <t>-500733140</t>
  </si>
  <si>
    <t>1460,5*1,02 'Přepočtené koeficientem množství</t>
  </si>
  <si>
    <t>-1008132500</t>
  </si>
  <si>
    <t>114,5*1,03 'Přepočtené koeficientem množství</t>
  </si>
  <si>
    <t>-1667405383</t>
  </si>
  <si>
    <t>"z pol.č. 596211121"   1677,80</t>
  </si>
  <si>
    <t>596212211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</si>
  <si>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50 do 100 m2</t>
  </si>
  <si>
    <t>1836617846</t>
  </si>
  <si>
    <t>https://podminky.urs.cz/item/CS_URS_2022_01/596212211</t>
  </si>
  <si>
    <t>59245020</t>
  </si>
  <si>
    <t>dlažba tvar obdélník betonová 200x100x80mm přírodní</t>
  </si>
  <si>
    <t>651751724</t>
  </si>
  <si>
    <t>"skladba 6 - standard"</t>
  </si>
  <si>
    <t>251*1,03 'Přepočtené koeficientem množství</t>
  </si>
  <si>
    <t>-1812000898</t>
  </si>
  <si>
    <t>"pro UV"   5</t>
  </si>
  <si>
    <t>-1204467615</t>
  </si>
  <si>
    <t>5*1,015 'Přepočtené koeficientem množství</t>
  </si>
  <si>
    <t>-1791580512</t>
  </si>
  <si>
    <t>895270401</t>
  </si>
  <si>
    <t>Proplachovací a kontrolní šachta z PE-HD pro drenáže liniových staveb DN 600 užitné výšky do 750 mm šachtové dno (DN šachty/DN vedení) DN 600/250 průchozí</t>
  </si>
  <si>
    <t>-1339062846</t>
  </si>
  <si>
    <t>https://podminky.urs.cz/item/CS_URS_2022_01/895270401</t>
  </si>
  <si>
    <t>"parkoviště u park. domu"   3</t>
  </si>
  <si>
    <t>895270431</t>
  </si>
  <si>
    <t>Proplachovací a kontrolní šachta z PE-HD pro drenáže liniových staveb DN 600 užitné výšky do 750 mm šachtové prodloužení světlé hloubky 1000 mm</t>
  </si>
  <si>
    <t>324454502</t>
  </si>
  <si>
    <t>https://podminky.urs.cz/item/CS_URS_2022_01/895270431</t>
  </si>
  <si>
    <t>895270436</t>
  </si>
  <si>
    <t>Proplachovací a kontrolní šachta z PE-HD pro drenáže liniových staveb DN 600 užitné výšky do 750 mm Příplatek k cenám -0431 - 0433 za uříznutí šachtového prodloužení</t>
  </si>
  <si>
    <t>1638235048</t>
  </si>
  <si>
    <t>https://podminky.urs.cz/item/CS_URS_2022_01/895270436</t>
  </si>
  <si>
    <t>895270451</t>
  </si>
  <si>
    <t>Proplachovací a kontrolní šachta z PE-HD pro drenáže liniových staveb DN 600 užitné výšky do 750 mm redukce DN 250/100-200</t>
  </si>
  <si>
    <t>-1154759327</t>
  </si>
  <si>
    <t>https://podminky.urs.cz/item/CS_URS_2022_01/895270451</t>
  </si>
  <si>
    <t>895270504</t>
  </si>
  <si>
    <t>Proplachovací a kontrolní šachta z PE-HD pro drenáže liniových staveb DN 600 užitné výšky do 750 mm poklop bez vyrovnávacího prstence litinový pro třídu zatížení D 400</t>
  </si>
  <si>
    <t>363810498</t>
  </si>
  <si>
    <t>https://podminky.urs.cz/item/CS_URS_2022_01/895270504</t>
  </si>
  <si>
    <t>-2053954546</t>
  </si>
  <si>
    <t>"UV"   5</t>
  </si>
  <si>
    <t>1579003822</t>
  </si>
  <si>
    <t>1971017704</t>
  </si>
  <si>
    <t>-968485453</t>
  </si>
  <si>
    <t>-1240360805</t>
  </si>
  <si>
    <t>974380878</t>
  </si>
  <si>
    <t>1963033208</t>
  </si>
  <si>
    <t>-1978405459</t>
  </si>
  <si>
    <t>1421445487</t>
  </si>
  <si>
    <t>"parkoviště u Voroněže"   5,5+4,0+3,0+201,0+86,5+30,5+43,0+26,0+11,0</t>
  </si>
  <si>
    <t>"parkoviště u parkovacího domu"    167,5+131,0+23,5+24,0+22,0+39,5+20,5+21,0</t>
  </si>
  <si>
    <t>"vjezd - osa 103"   12,5*2+2,5+3,0</t>
  </si>
  <si>
    <t>"podélné stání - osa 104"   25,0</t>
  </si>
  <si>
    <t>"parkoviště u Voroněže"   3,0+5,0+3,5</t>
  </si>
  <si>
    <t>"obruba 150x150-250"</t>
  </si>
  <si>
    <t>"parkoviště u Voroněže"   1,0*(2+1+1)</t>
  </si>
  <si>
    <t>"vjezd"    1,0*2</t>
  </si>
  <si>
    <t>1849653878</t>
  </si>
  <si>
    <t>6*1,02 'Přepočtené koeficientem množství</t>
  </si>
  <si>
    <t>-595786918</t>
  </si>
  <si>
    <t>915*1,02 'Přepočtené koeficientem množství</t>
  </si>
  <si>
    <t>1910888331</t>
  </si>
  <si>
    <t>11,5*1,02 'Přepočtené koeficientem množství</t>
  </si>
  <si>
    <t>676501052</t>
  </si>
  <si>
    <t>"parkoviště u Voroněže"   16,0+7,0+5,0+3,5+13,0+8,0</t>
  </si>
  <si>
    <t>"parkoviště u parkovacího domu"    32,0+117,0+20,0+4,5*2+10,0+9,5</t>
  </si>
  <si>
    <t>"chodník podél osy 103 a 104"    36,0+17,0+28,0+25,0+24,0+12,0</t>
  </si>
  <si>
    <t>"chodník u vjezdu"   34,0</t>
  </si>
  <si>
    <t>2095763825</t>
  </si>
  <si>
    <t>426*1,02 'Přepočtené koeficientem množství</t>
  </si>
  <si>
    <t>539596790</t>
  </si>
  <si>
    <t>"předpoklad 20% z délky z pol.č. 916121213, prům. tl. 0,02m"   932,5*0,20*0,35*0,02</t>
  </si>
  <si>
    <t>721129537</t>
  </si>
  <si>
    <t>"v místě napojení nového a stav. AB krytu"   8,5+3,5+3,5+22,0</t>
  </si>
  <si>
    <t>1466303266</t>
  </si>
  <si>
    <t>919726121</t>
  </si>
  <si>
    <t>Geotextilie netkaná pro ochranu, separaci nebo filtraci měrná hmotnost do 200 g/m2</t>
  </si>
  <si>
    <t>2051535504</t>
  </si>
  <si>
    <t>https://podminky.urs.cz/item/CS_URS_2022_01/919726121</t>
  </si>
  <si>
    <t>"jemná síť jako pomůcka při pokládce vegetační dlažby z recykl. plastů"</t>
  </si>
  <si>
    <t>1659055980</t>
  </si>
  <si>
    <t>157806109</t>
  </si>
  <si>
    <t>965275832</t>
  </si>
  <si>
    <t xml:space="preserve">"mezi stav. a novým AB krytem" </t>
  </si>
  <si>
    <t>"parkoviště Voroněž"   8,5+3,5+3,5+22,0</t>
  </si>
  <si>
    <t>"parkoviště u parkovacího domu"   4,5+4,0</t>
  </si>
  <si>
    <t>150874113</t>
  </si>
  <si>
    <t>-2083851554</t>
  </si>
  <si>
    <t>"před položením obrusné vrstvy - plocha z pol.č. 576133211 + 577144111"   624,500+2852,0</t>
  </si>
  <si>
    <t>"před položením VDZ"</t>
  </si>
  <si>
    <t>"na obrusnou vrstvu plocha z pol.č. 576133211 + 577144111"   624,500+2852,0</t>
  </si>
  <si>
    <t>"na BZD - parkoviště u parkovacího domu - plocha z pol.č. 596212211"   59,0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</si>
  <si>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</si>
  <si>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</si>
  <si>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-1142509016</t>
  </si>
  <si>
    <t>https://podminky.urs.cz/item/CS_URS_2022_01/966005111</t>
  </si>
  <si>
    <t>"délka"   36,5</t>
  </si>
  <si>
    <t>-387360119</t>
  </si>
  <si>
    <t>"stav. příkop. tvárnice"   40,0</t>
  </si>
  <si>
    <t>-1977405796</t>
  </si>
  <si>
    <t>"z pol.č. 113201112 - kamenné obruby"   27,50</t>
  </si>
  <si>
    <t>-2067374970</t>
  </si>
  <si>
    <t>979071122</t>
  </si>
  <si>
    <t>Očištění vybouraných dlažebních kostek  od spojovacího materiálu, s uložením očištěných kostek na skládku, s odklizením odpadových hmot na hromady a s odklizením vybouraných kostek na vzdálenost do 3 m drobných, s původním vyplněním spár živicí nebo cementovou maltou</t>
  </si>
  <si>
    <t>1049690651</t>
  </si>
  <si>
    <t>https://podminky.urs.cz/item/CS_URS_2022_01/979071122</t>
  </si>
  <si>
    <t>"z pol.č. 113202111 - š.  0,10m"   88,0*0,10</t>
  </si>
  <si>
    <t>-1716182667</t>
  </si>
  <si>
    <t>"z pol.č. 113106171 - dlažba pro předláždění  - na mezideponii a zpět"    17,0*0,2600*2</t>
  </si>
  <si>
    <t>"z pol.č. 113106111 + 113106162 + 113203111 - na skládku zadavatele"   0,225+1,164+10,120</t>
  </si>
  <si>
    <t>"z pol.č. 113201112 - kamenné obruby"   27,50*0,290</t>
  </si>
  <si>
    <t>32278450</t>
  </si>
  <si>
    <t>"z pol.č. 113106111 + 113106162 + 113203111 - na skládku zadavatele"   (0,225+1,164+10,120)*9</t>
  </si>
  <si>
    <t>"z pol.č. 113201112 - kamenné obruby"   27,50*0,290*9</t>
  </si>
  <si>
    <t>-1619062598</t>
  </si>
  <si>
    <t>"suť celkem"     5006,521</t>
  </si>
  <si>
    <t>"z pol.č. 113106171 - dlažba pro předláždění  - na mezideponii a zpět"    17,0*0,2600*(-1)</t>
  </si>
  <si>
    <t>"z pol.č. 113106111 + 113106162 + 113203111 - na skládku zadavatele"   (0,225+1,164+10,120)*(-1)</t>
  </si>
  <si>
    <t>"z pol.č. 113201112 - kamenné obruby"   27,50*0,290*(-1)</t>
  </si>
  <si>
    <t>-956677773</t>
  </si>
  <si>
    <t>"z pol.č. 997221571 - příplatek za dalších 9 km"   4982,617*9</t>
  </si>
  <si>
    <t>52882302</t>
  </si>
  <si>
    <t>"z pol.č. 997221561"   20,349</t>
  </si>
  <si>
    <t>354490980</t>
  </si>
  <si>
    <t>"z pol.č. 997221571"   5005,869</t>
  </si>
  <si>
    <t>-13140759</t>
  </si>
  <si>
    <t>"dlažba z BZD - odpočet za předláždění"</t>
  </si>
  <si>
    <t>"113106121 + 113106123 + 113106134 + 113106144 + 113106187 + 113106271"</t>
  </si>
  <si>
    <t>7,140+4,940+37,284+200,200+26,550+264,025-17,0*0,260</t>
  </si>
  <si>
    <t>"podkladní vrstvy z betonu"</t>
  </si>
  <si>
    <t>"113107130 + 113107171 + 113107232 + 113107230 + 113107330 + 113107331"</t>
  </si>
  <si>
    <t>5,232+628,225+1116,25+180,00+17,580+29,250</t>
  </si>
  <si>
    <t>"obruby betonové, odpočet kamenných - z pol.č. 113201112 + 113202111"   39,440-27,50*0,290+242,515</t>
  </si>
  <si>
    <t>358499871</t>
  </si>
  <si>
    <t>"z pol.č. 113107181 + 113107241 + 113107243 +113107341 +113107342</t>
  </si>
  <si>
    <t>101,724+175,224+564,376+2,940+9,515</t>
  </si>
  <si>
    <t>-1236205100</t>
  </si>
  <si>
    <t xml:space="preserve">"z pol.č. 113154124 + 113154254 + 113154264 + 113154322 + 113154364"  </t>
  </si>
  <si>
    <t>260,222+172,500+238,740+260,360+410,780</t>
  </si>
  <si>
    <t>1995320489</t>
  </si>
  <si>
    <t>190 - Dopravní značení trvalé</t>
  </si>
  <si>
    <t>914111111</t>
  </si>
  <si>
    <t>Montáž svislé dopravní značky základní  velikosti do 1 m2 objímkami na sloupky nebo konzoly</t>
  </si>
  <si>
    <t>-849890580</t>
  </si>
  <si>
    <t>https://podminky.urs.cz/item/CS_URS_2022_01/914111111</t>
  </si>
  <si>
    <t>"P4"   6</t>
  </si>
  <si>
    <t>"P6"   1</t>
  </si>
  <si>
    <t>"B2+B4+B16+B20a+B24a"   1+1+3+1+1</t>
  </si>
  <si>
    <t>"C1+C2b+C2c+C4a+C4c"    6+1+1+5+2</t>
  </si>
  <si>
    <t>"IP4b+IP6"   2+6</t>
  </si>
  <si>
    <t>"IP11a+IP12+IP13d"   1+1+1</t>
  </si>
  <si>
    <t>"Z4c"   1</t>
  </si>
  <si>
    <t>"IJ4a"   1</t>
  </si>
  <si>
    <t>"E1"   1</t>
  </si>
  <si>
    <t>"E5"   1</t>
  </si>
  <si>
    <t>"E7b+E12"   2+1</t>
  </si>
  <si>
    <t>40445608</t>
  </si>
  <si>
    <t>značky upravující přednost P1, P4 700mm</t>
  </si>
  <si>
    <t>-1148521001</t>
  </si>
  <si>
    <t>40445615</t>
  </si>
  <si>
    <t>značky upravující přednost P6 700mm</t>
  </si>
  <si>
    <t>1143188484</t>
  </si>
  <si>
    <t>40445620</t>
  </si>
  <si>
    <t>zákazové, příkazové dopravní značky B1-B34, C1-15 700mm</t>
  </si>
  <si>
    <t>-1982750649</t>
  </si>
  <si>
    <t>"B2+B4+B16+B20a+B24a"  1+1+3+1+1</t>
  </si>
  <si>
    <t>40445621</t>
  </si>
  <si>
    <t>informativní značky provozní IP1-IP3, IP4b-IP7, IP10a, b 500x500mm</t>
  </si>
  <si>
    <t>-1691476872</t>
  </si>
  <si>
    <t>40445625</t>
  </si>
  <si>
    <t>informativní značky provozní IP8, IP9, IP11-IP13 500x700mm</t>
  </si>
  <si>
    <t>-557933852</t>
  </si>
  <si>
    <t>40445642</t>
  </si>
  <si>
    <t>informativní značky směrové Z4 250x1000mm</t>
  </si>
  <si>
    <t>312187678</t>
  </si>
  <si>
    <t>40445644</t>
  </si>
  <si>
    <t>informativní značky jiné IJ4a 500x500mm</t>
  </si>
  <si>
    <t>2005594234</t>
  </si>
  <si>
    <t>40445647</t>
  </si>
  <si>
    <t>dodatkové tabulky E1, E2a,b , E6, E9, E10 E12c, E17 500x500mm</t>
  </si>
  <si>
    <t>1018728410</t>
  </si>
  <si>
    <t>40445649</t>
  </si>
  <si>
    <t>dodatkové tabulky E3-E5, E8, E14-E16 500x150mm</t>
  </si>
  <si>
    <t>1048191772</t>
  </si>
  <si>
    <t>40445650</t>
  </si>
  <si>
    <t>dodatkové tabulky E7, E12, E13 500x300mm</t>
  </si>
  <si>
    <t>623074020</t>
  </si>
  <si>
    <t>914111121</t>
  </si>
  <si>
    <t>Montáž svislé dopravní značky základní  velikosti do 2 m2 objímkami na sloupky nebo konzoly</t>
  </si>
  <si>
    <t>-334339129</t>
  </si>
  <si>
    <t>https://podminky.urs.cz/item/CS_URS_2022_01/914111121</t>
  </si>
  <si>
    <t>"IP19"   1</t>
  </si>
  <si>
    <t>40445627</t>
  </si>
  <si>
    <t>informativní značky provozní IP14-IP29, IP31 1000x1500mm</t>
  </si>
  <si>
    <t>-43210868</t>
  </si>
  <si>
    <t>914511112</t>
  </si>
  <si>
    <t>Montáž sloupku dopravních značek  délky do 3,5 m do hliníkové patky</t>
  </si>
  <si>
    <t>292198869</t>
  </si>
  <si>
    <t>https://podminky.urs.cz/item/CS_URS_2022_01/914511112</t>
  </si>
  <si>
    <t>"samostatný sloupek"   1*36</t>
  </si>
  <si>
    <t>"dvojice sloupků"   2*1</t>
  </si>
  <si>
    <t>40445225</t>
  </si>
  <si>
    <t>sloupek pro dopravní značku Zn D 60mm v 3,5m</t>
  </si>
  <si>
    <t>-601561137</t>
  </si>
  <si>
    <t>40445254</t>
  </si>
  <si>
    <t>víčko plastové na sloupek D 70mm</t>
  </si>
  <si>
    <t>-1704970241</t>
  </si>
  <si>
    <t>40445240</t>
  </si>
  <si>
    <t>patka pro sloupek Al D 60mm</t>
  </si>
  <si>
    <t>984792841</t>
  </si>
  <si>
    <t>915111111</t>
  </si>
  <si>
    <t>Vodorovné dopravní značení stříkané barvou  dělící čára šířky 125 mm souvislá bílá základní</t>
  </si>
  <si>
    <t>1511562621</t>
  </si>
  <si>
    <t>https://podminky.urs.cz/item/CS_URS_2022_01/915111111</t>
  </si>
  <si>
    <t>"z pol.č. 915211112"   562,0</t>
  </si>
  <si>
    <t>915111121</t>
  </si>
  <si>
    <t>Vodorovné dopravní značení stříkané barvou  dělící čára šířky 125 mm přerušovaná bílá základní</t>
  </si>
  <si>
    <t>202277274</t>
  </si>
  <si>
    <t>https://podminky.urs.cz/item/CS_URS_2022_01/915111121</t>
  </si>
  <si>
    <t>"z pol.č. 915211122"   134,0</t>
  </si>
  <si>
    <t>915121111</t>
  </si>
  <si>
    <t>Vodorovné dopravní značení stříkané barvou  vodící čára bílá šířky 250 mm souvislá základní</t>
  </si>
  <si>
    <t>-699953851</t>
  </si>
  <si>
    <t>https://podminky.urs.cz/item/CS_URS_2022_01/915121111</t>
  </si>
  <si>
    <t>"z pol.č. 915221112"    620,50</t>
  </si>
  <si>
    <t>915121121</t>
  </si>
  <si>
    <t>Vodorovné dopravní značení stříkané barvou  vodící čára bílá šířky 250 mm přerušovaná základní</t>
  </si>
  <si>
    <t>-37474512</t>
  </si>
  <si>
    <t>https://podminky.urs.cz/item/CS_URS_2022_01/915121121</t>
  </si>
  <si>
    <t>"z pol.č. 915221122"    243,50</t>
  </si>
  <si>
    <t>915131111</t>
  </si>
  <si>
    <t>Vodorovné dopravní značení stříkané barvou  přechody pro chodce, šipky, symboly bílé základní</t>
  </si>
  <si>
    <t>-1645720008</t>
  </si>
  <si>
    <t>https://podminky.urs.cz/item/CS_URS_2022_01/915131111</t>
  </si>
  <si>
    <t>"z pol.č. 915231112"   106,40</t>
  </si>
  <si>
    <t>915211112</t>
  </si>
  <si>
    <t>Vodorovné dopravní značení stříkaným plastem  dělící čára šířky 125 mm souvislá bílá retroreflexní</t>
  </si>
  <si>
    <t>-937080216</t>
  </si>
  <si>
    <t>https://podminky.urs.cz/item/CS_URS_2022_01/915211112</t>
  </si>
  <si>
    <t>"V13a plná š. 0,125"</t>
  </si>
  <si>
    <t>"osa 101"   11,0+18,5+13,5</t>
  </si>
  <si>
    <t>"osa 103"   19,0</t>
  </si>
  <si>
    <t>"osa 104"   25,0</t>
  </si>
  <si>
    <t>"V1a plná š. 0,125m - osa 101 a 103"   32,0+51,5</t>
  </si>
  <si>
    <t>"V11a - osa 103"   19,0+18,5+3,0*4</t>
  </si>
  <si>
    <t>"na parkovišti u Voroněže"   9,0*3+16,5*(8+10)</t>
  </si>
  <si>
    <t>"parkoviště u parkovacího domu"    4,5*4</t>
  </si>
  <si>
    <t>915211122</t>
  </si>
  <si>
    <t>Vodorovné dopravní značení stříkaným plastem  dělící čára šířky 125 mm přerušovaná bílá retroreflexní</t>
  </si>
  <si>
    <t>1321789011</t>
  </si>
  <si>
    <t>https://podminky.urs.cz/item/CS_URS_2022_01/915211122</t>
  </si>
  <si>
    <t>"V2b 3,0/1,5/0,125"   53,5+37,0+25,5</t>
  </si>
  <si>
    <t>"parkoviště u parkovacího domu"   4,5*4</t>
  </si>
  <si>
    <t>915221112</t>
  </si>
  <si>
    <t>Vodorovné dopravní značení stříkaným plastem  vodící čára bílá šířky 250 mm souvislá retroreflexní</t>
  </si>
  <si>
    <t>1175538388</t>
  </si>
  <si>
    <t>https://podminky.urs.cz/item/CS_URS_2022_01/915221112</t>
  </si>
  <si>
    <t>"V4 plná š. 0,250m"</t>
  </si>
  <si>
    <t>"osa 101"   84,0+47,0+63,0+12,5+93,0+11,5+3,5</t>
  </si>
  <si>
    <t>"osa 102"   1,5+6,0+2,0+6,5+5,5+1,0+5,0+11,5+7,0</t>
  </si>
  <si>
    <t>"osa 103"   12,0+24,0+19,0+12,0+15,0+26,0+8,5+9,5</t>
  </si>
  <si>
    <t>"osa 104"   27,5+14,0+14,0+7,0+9,5*2</t>
  </si>
  <si>
    <t>"osa 105"   9,5+5,5+10,5+4,5+11,5+5,5*2</t>
  </si>
  <si>
    <t>915221122</t>
  </si>
  <si>
    <t>Vodorovné dopravní značení stříkaným plastem  vodící čára bílá šířky 250 mm přerušovaná retroreflexní</t>
  </si>
  <si>
    <t>-2002387020</t>
  </si>
  <si>
    <t>https://podminky.urs.cz/item/CS_URS_2022_01/915221122</t>
  </si>
  <si>
    <t>"V2b 1,5/1,5/0,25"</t>
  </si>
  <si>
    <t>"osa 101"   13,5+9,5+10,0</t>
  </si>
  <si>
    <t>"osa 102"   10,5+10,0+9,5+8,5+9,0+10,5+10,0+10,5+10,0</t>
  </si>
  <si>
    <t>"osa 103"   18,0</t>
  </si>
  <si>
    <t>"osa 104"   22,0+24,5</t>
  </si>
  <si>
    <t>"V4 0,5/0,5/0,25 - osa 103"   11,0+22,5</t>
  </si>
  <si>
    <t>"V7b - osa 104"   15,0+9,0</t>
  </si>
  <si>
    <t>915231112</t>
  </si>
  <si>
    <t>Vodorovné dopravní značení stříkaným plastem  přechody pro chodce, šipky, symboly nápisy bílé retroreflexní</t>
  </si>
  <si>
    <t>-1383026117</t>
  </si>
  <si>
    <t>https://podminky.urs.cz/item/CS_URS_2022_01/915231112</t>
  </si>
  <si>
    <t>"V7a"   4,0*0,50*(5+5)*3</t>
  </si>
  <si>
    <t>"šipka V9a - 1,2m2"   1,2*2</t>
  </si>
  <si>
    <t>"V13a - cca 50% plochy"   (7,0+40,0+3,0+6,0+5,0+17,0)*0,5</t>
  </si>
  <si>
    <t>"symbol - vozíčkář 0,5m2"     0,5*4</t>
  </si>
  <si>
    <t xml:space="preserve">"nápis BUS - 3x 0,5m2"    3*0,5*2   </t>
  </si>
  <si>
    <t>915321115</t>
  </si>
  <si>
    <t>Vodorovné značení předformovaným termoplastem  vodící pás pro slabozraké z 6 proužků</t>
  </si>
  <si>
    <t>1144728864</t>
  </si>
  <si>
    <t>https://podminky.urs.cz/item/CS_URS_2022_01/915321115</t>
  </si>
  <si>
    <t>"u parkovoiště Voroněž"    11,0</t>
  </si>
  <si>
    <t>915611111</t>
  </si>
  <si>
    <t>Předznačení pro vodorovné značení  stříkané barvou nebo prováděné z nátěrových hmot liniové dělicí čáry, vodicí proužky</t>
  </si>
  <si>
    <t>679580253</t>
  </si>
  <si>
    <t>https://podminky.urs.cz/item/CS_URS_2022_01/915611111</t>
  </si>
  <si>
    <t>"z pol.č. 915321115"   11,0</t>
  </si>
  <si>
    <t>915621111</t>
  </si>
  <si>
    <t>Předznačení pro vodorovné značení  stříkané barvou nebo prováděné z nátěrových hmot plošné šipky, symboly, nápisy</t>
  </si>
  <si>
    <t>711107576</t>
  </si>
  <si>
    <t>https://podminky.urs.cz/item/CS_URS_2022_01/915621111</t>
  </si>
  <si>
    <t>966006132</t>
  </si>
  <si>
    <t>Odstranění dopravních nebo orientačních značek se sloupkem  s uložením hmot na vzdálenost do 20 m nebo s naložením na dopravní prostředek, se zásypem jam a jeho zhutněním s betonovou patkou</t>
  </si>
  <si>
    <t>-1789374327</t>
  </si>
  <si>
    <t>https://podminky.urs.cz/item/CS_URS_2022_01/966006132</t>
  </si>
  <si>
    <t>"stav. svislé DZ"   23</t>
  </si>
  <si>
    <t>966006313</t>
  </si>
  <si>
    <t>Odstranění ukazatele směru s odklizením materiálu na vzdálenost do 20 m nebo s naložením na dopravní prostředek naplněného pískem, průměru do 100 cm</t>
  </si>
  <si>
    <t>207640662</t>
  </si>
  <si>
    <t>https://podminky.urs.cz/item/CS_URS_2022_01/966006313</t>
  </si>
  <si>
    <t>"počet"   1</t>
  </si>
  <si>
    <t>966006352</t>
  </si>
  <si>
    <t>Odstranění pružného výstražného majáku s odklizením materiálu na vzdálenost do 20 m nebo s naložením na dopravní prostředek průměru přes 300 do 600 mm</t>
  </si>
  <si>
    <t>192321747</t>
  </si>
  <si>
    <t>https://podminky.urs.cz/item/CS_URS_2022_01/966006352</t>
  </si>
  <si>
    <t>966007123</t>
  </si>
  <si>
    <t>Odstranění vodorovného dopravního značení frézováním  značeného plastem plošného</t>
  </si>
  <si>
    <t>1464068193</t>
  </si>
  <si>
    <t>https://podminky.urs.cz/item/CS_URS_2022_01/966007123</t>
  </si>
  <si>
    <t>"stav. nalepovací varovný pás"   5,5*2</t>
  </si>
  <si>
    <t>-1566090622</t>
  </si>
  <si>
    <t>-984400227</t>
  </si>
  <si>
    <t>2,645*9 'Přepočtené koeficientem množství</t>
  </si>
  <si>
    <t>1187660042</t>
  </si>
  <si>
    <t>1833253755</t>
  </si>
  <si>
    <t>191 - Dopravní značení provizorní</t>
  </si>
  <si>
    <t>913121111</t>
  </si>
  <si>
    <t>Montáž a demontáž dočasných dopravních značek  kompletních značek vč. podstavce a sloupku základních</t>
  </si>
  <si>
    <t>347832070</t>
  </si>
  <si>
    <t>https://podminky.urs.cz/item/CS_URS_2022_01/913121111</t>
  </si>
  <si>
    <t>"etapa 1 - odhad"   50</t>
  </si>
  <si>
    <t>"etapa 2 - odhad"   50</t>
  </si>
  <si>
    <t>913121211</t>
  </si>
  <si>
    <t>Montáž a demontáž dočasných dopravních značek  Příplatek za první a každý další den použití dočasných dopravních značek k ceně 12-1111</t>
  </si>
  <si>
    <t>-64457704</t>
  </si>
  <si>
    <t>https://podminky.urs.cz/item/CS_URS_2022_01/913121211</t>
  </si>
  <si>
    <t>"etapa 1 - odhad - 4 měsíce"   50*4*30</t>
  </si>
  <si>
    <t>"etapa 2 - odhad - 2 měsíce"   50*2*30</t>
  </si>
  <si>
    <t>913221113</t>
  </si>
  <si>
    <t>Montáž a demontáž dočasných dopravních zábran světelných včetně zásobníku na akumulátor, šířky 3 m, 5 světel</t>
  </si>
  <si>
    <t>-1557586027</t>
  </si>
  <si>
    <t>https://podminky.urs.cz/item/CS_URS_2022_01/913221113</t>
  </si>
  <si>
    <t>"etapa 1"   3</t>
  </si>
  <si>
    <t>"etapa 2"  3</t>
  </si>
  <si>
    <t>913221213</t>
  </si>
  <si>
    <t>Montáž a demontáž dočasných dopravních zábran Příplatek za první a každý další den použití dočasných dopravních zábran k ceně 22-1113</t>
  </si>
  <si>
    <t>-1982606782</t>
  </si>
  <si>
    <t>https://podminky.urs.cz/item/CS_URS_2022_01/913221213</t>
  </si>
  <si>
    <t>"etapa 1 - 4 měsíce"   3*4*30</t>
  </si>
  <si>
    <t>"etapa 2 - 2 měsíce"  3*2*30</t>
  </si>
  <si>
    <t>913321111</t>
  </si>
  <si>
    <t>Montáž a demontáž dočasných dopravních vodících zařízení  směrové desky základní</t>
  </si>
  <si>
    <t>1903362467</t>
  </si>
  <si>
    <t>https://podminky.urs.cz/item/CS_URS_2022_01/913321111</t>
  </si>
  <si>
    <t>"etapa 1"   30</t>
  </si>
  <si>
    <t>"etapa 2"  30</t>
  </si>
  <si>
    <t>913321116</t>
  </si>
  <si>
    <t>Montáž a demontáž dočasných dopravních vodících zařízení  soupravy směrových desek s výstražným světlem 5 desek</t>
  </si>
  <si>
    <t>1947043893</t>
  </si>
  <si>
    <t>https://podminky.urs.cz/item/CS_URS_2022_01/913321116</t>
  </si>
  <si>
    <t>"etapa 1"   3*5</t>
  </si>
  <si>
    <t>"etapa 2"  3*5</t>
  </si>
  <si>
    <t>913321211</t>
  </si>
  <si>
    <t>Montáž a demontáž dočasných dopravních vodících zařízení  Příplatek za první a každý další den použití dočasných dopravních vodících zařízení k ceně 32-1111</t>
  </si>
  <si>
    <t>2129503970</t>
  </si>
  <si>
    <t>https://podminky.urs.cz/item/CS_URS_2022_01/913321211</t>
  </si>
  <si>
    <t>"etapa 1 - 4 měsíce"   30*4*30</t>
  </si>
  <si>
    <t>"etapa 2 - 2 měsíce"  30*2*30</t>
  </si>
  <si>
    <t>913321216</t>
  </si>
  <si>
    <t>Montáž a demontáž dočasných dopravních vodících zařízení  Příplatek za první a každý další den použití dočasných dopravních vodících zařízení k ceně 32-1116</t>
  </si>
  <si>
    <t>-1243699861</t>
  </si>
  <si>
    <t>https://podminky.urs.cz/item/CS_URS_2022_01/913321216</t>
  </si>
  <si>
    <t>"etapa 1 - 4 měsíce"   3*5*4*30</t>
  </si>
  <si>
    <t>"etapa 2 - 2 měsíce"  3*5*2*30</t>
  </si>
  <si>
    <t>913911113</t>
  </si>
  <si>
    <t>Montáž a demontáž akumulátorů a zásobníků dočasného dopravního značení  akumulátoru olověného 12V/180 Ah</t>
  </si>
  <si>
    <t>-260725424</t>
  </si>
  <si>
    <t>https://podminky.urs.cz/item/CS_URS_2022_01/913911113</t>
  </si>
  <si>
    <t>"etapa 1"   3+3</t>
  </si>
  <si>
    <t>"etapa 2"  3+3</t>
  </si>
  <si>
    <t>913911213</t>
  </si>
  <si>
    <t>Montáž a demontáž akumulátorů a zásobníků dočasného dopravního značení  Příplatek za první a každý další den použití akumulátorů a zásobníků dočasného dopravního značení k ceně 91-1113</t>
  </si>
  <si>
    <t>1505068590</t>
  </si>
  <si>
    <t>https://podminky.urs.cz/item/CS_URS_2022_01/913911213</t>
  </si>
  <si>
    <t>"etapa 1"   (3+3)*4*30</t>
  </si>
  <si>
    <t>"etapa 2"  (3+3)*2*30</t>
  </si>
  <si>
    <t>913921131</t>
  </si>
  <si>
    <t>Dočasné omezení platnosti základní dopravní značky  zakrytí značky</t>
  </si>
  <si>
    <t>-1551513923</t>
  </si>
  <si>
    <t>https://podminky.urs.cz/item/CS_URS_2022_01/913921131</t>
  </si>
  <si>
    <t>"etapa 1 - odhad"   15</t>
  </si>
  <si>
    <t>"etapa 2 - odhad"  15</t>
  </si>
  <si>
    <t>913921132</t>
  </si>
  <si>
    <t>Dočasné omezení platnosti základní dopravní značky  odkrytí značky</t>
  </si>
  <si>
    <t>-1383536983</t>
  </si>
  <si>
    <t>https://podminky.urs.cz/item/CS_URS_2022_01/913921132</t>
  </si>
  <si>
    <t>915222121</t>
  </si>
  <si>
    <t>Přechodné vodorovné dopravní značení samolepicí retroreflexní fólií s trvanlivostí přes 2 do 6 měsíců</t>
  </si>
  <si>
    <t>106897898</t>
  </si>
  <si>
    <t>https://podminky.urs.cz/item/CS_URS_2022_01/915222121</t>
  </si>
  <si>
    <t>"etapa 1"   150,0*2</t>
  </si>
  <si>
    <t>"etapa 2"   0</t>
  </si>
  <si>
    <t>915222911</t>
  </si>
  <si>
    <t>Přechodné vodorovné dopravní značení odstranění retroreflexní fólie</t>
  </si>
  <si>
    <t>-642812453</t>
  </si>
  <si>
    <t>https://podminky.urs.cz/item/CS_URS_2022_01/915222911</t>
  </si>
  <si>
    <t>301 - Dešťová kanalizace</t>
  </si>
  <si>
    <t xml:space="preserve">    6 - Úpravy povrchů, podlahy a osazování výplní</t>
  </si>
  <si>
    <t>115101201</t>
  </si>
  <si>
    <t>Čerpání vody na dopravní výšku do 10 m průměrný přítok do 500 l/min</t>
  </si>
  <si>
    <t>hod</t>
  </si>
  <si>
    <t>https://podminky.urs.cz/item/CS_URS_2022_01/115101201</t>
  </si>
  <si>
    <t>115101301</t>
  </si>
  <si>
    <t>Pohotovost čerpací soupravy pro dopravní výšku do 10 m přítok do 500 l/min</t>
  </si>
  <si>
    <t>den</t>
  </si>
  <si>
    <t>https://podminky.urs.cz/item/CS_URS_2022_01/115101301</t>
  </si>
  <si>
    <t>119003131</t>
  </si>
  <si>
    <t>Výstražná páska pro zabezpečení výkopu zřízení</t>
  </si>
  <si>
    <t>https://podminky.urs.cz/item/CS_URS_2022_01/119003131</t>
  </si>
  <si>
    <t>2,5*4*10+(57+284)*2</t>
  </si>
  <si>
    <t>119003132</t>
  </si>
  <si>
    <t>Výstražná páska pro zabezpečení výkopu odstranění</t>
  </si>
  <si>
    <t>https://podminky.urs.cz/item/CS_URS_2022_01/119003132</t>
  </si>
  <si>
    <t>119003215</t>
  </si>
  <si>
    <t>Trubková mobilní plotová zábrana výšky do 1,5 m pro zabezpečení výkopu zřízení</t>
  </si>
  <si>
    <t>https://podminky.urs.cz/item/CS_URS_2022_01/119003215</t>
  </si>
  <si>
    <t>119003216</t>
  </si>
  <si>
    <t>Trubková mobilní plotová zábrana výšky do 1,5 m pro zabezpečení výkopu odstranění</t>
  </si>
  <si>
    <t>https://podminky.urs.cz/item/CS_URS_2022_01/119003216</t>
  </si>
  <si>
    <t>131213701</t>
  </si>
  <si>
    <t>Hloubení nezapažených jam v soudržných horninách třídy těžitelnosti I skupiny 3 ručně</t>
  </si>
  <si>
    <t>https://podminky.urs.cz/item/CS_URS_2022_01/131213701</t>
  </si>
  <si>
    <t>(2,5*2,5-0,65*0,65*3,14)*1*8</t>
  </si>
  <si>
    <t>131251202</t>
  </si>
  <si>
    <t>Hloubení jam zapažených v hornině třídy těžitelnosti I skupiny 3 objem do 50 m3 strojně</t>
  </si>
  <si>
    <t>https://podminky.urs.cz/item/CS_URS_2022_01/131251202</t>
  </si>
  <si>
    <t>2,5*2,5*(2,16+2,49)</t>
  </si>
  <si>
    <t>Hloubení zapažených rýh š do 2000 mm v hornině třídy těžitelnosti I skupiny 3 objem do 500 m3</t>
  </si>
  <si>
    <t>132354204</t>
  </si>
  <si>
    <t>Hloubení zapažených rýh š do 2000 mm v hornině třídy těžitelnosti II skupiny 4 objem do 500 m3</t>
  </si>
  <si>
    <t>https://podminky.urs.cz/item/CS_URS_2022_01/132354204</t>
  </si>
  <si>
    <t>https://podminky.urs.cz/item/CS_URS_2022_01/151101101</t>
  </si>
  <si>
    <t>284*1,9*2</t>
  </si>
  <si>
    <t>151101102</t>
  </si>
  <si>
    <t>Zřízení příložného pažení a rozepření stěn rýh hl přes 2 do 4 m</t>
  </si>
  <si>
    <t>https://podminky.urs.cz/item/CS_URS_2022_01/151101102</t>
  </si>
  <si>
    <t>2,5*4*(2,16+2,49)+56,5*2,2*2</t>
  </si>
  <si>
    <t>https://podminky.urs.cz/item/CS_URS_2022_01/151101111</t>
  </si>
  <si>
    <t>151101112</t>
  </si>
  <si>
    <t>Odstranění příložného pažení a rozepření stěn rýh hl přes 2 do 4 m</t>
  </si>
  <si>
    <t>https://podminky.urs.cz/item/CS_URS_2022_01/151101112</t>
  </si>
  <si>
    <t>Vodorovné přemístění přes 9 000 do 10000 m výkopku/sypaniny z horniny třídy těžitelnosti II skupiny 4 a 5</t>
  </si>
  <si>
    <t>"obsyp"56,5*1,328*0,87+1*(248*(0,3+0,284)/2+36*(0,3+0,253)/2)</t>
  </si>
  <si>
    <t>"lože"56,5*0,199+284*1*0,06+2,5*2,5*0,15*2</t>
  </si>
  <si>
    <t>"podkladní desky"(56,5*1,328+284*1)*0,08+0,75*0,75*3,14*0,1*2</t>
  </si>
  <si>
    <t>"obetonování potrubí"1*(248*(0,156+0,44)/2+36*(0,207+0,46)/2)</t>
  </si>
  <si>
    <t>"obetonování RŠ"(0,92*0,92+0,77*0,77-0,62*0,62*2)*3,14*0,25*8</t>
  </si>
  <si>
    <t>(0,77*0,77-0,62*0,62)*3,14*1*2</t>
  </si>
  <si>
    <t>"objem RŠ"0,65*0,65*3,14*(2,16+2,49)</t>
  </si>
  <si>
    <t>Poplatek za uložení zeminy a kamení na recyklační skládce (skládkovné) kód odpadu 17 05 04</t>
  </si>
  <si>
    <t>340,5*1,8 "Přepočtené koeficientem množství</t>
  </si>
  <si>
    <t>Uložení sypaniny na skládky nebo meziskládky</t>
  </si>
  <si>
    <t>174111101</t>
  </si>
  <si>
    <t>Zásyp jam, šachet rýh nebo kolem objektů sypaninou se zhutněním ručně</t>
  </si>
  <si>
    <t>https://podminky.urs.cz/item/CS_URS_2022_01/174111101</t>
  </si>
  <si>
    <t>"zásyp stávající RŠ"0,5*0,5*3,14*2</t>
  </si>
  <si>
    <t>58331200</t>
  </si>
  <si>
    <t>štěrkopísek netříděný</t>
  </si>
  <si>
    <t>1,57*1,67 "Přepočtené koeficientem množství</t>
  </si>
  <si>
    <t>https://podminky.urs.cz/item/CS_URS_2022_01/174151101</t>
  </si>
  <si>
    <t>(2,5*2,5-0,65*0,65*3,14)*1*8+2,5*2,5*(2,16+2,49)+56,5*1,5*2,2+284*1,2*1,9</t>
  </si>
  <si>
    <t>"obsyp"-(56,5*1,328*0,87+1*(248*(0,3+0,284)/2+36*(0,3+0,253)/2))</t>
  </si>
  <si>
    <t>"lože"-(56,5*0,199+284*1*0,06+2,5*2,5*0,15*2)</t>
  </si>
  <si>
    <t>"podkladní desky"-((56,5*1,328+284*1)*0,08+0,75*0,75*3,14*0,1*2)</t>
  </si>
  <si>
    <t>"obetonování potrubí"-1*(248*(0,156+0,44)/2+36*(0,207+0,46)/2)</t>
  </si>
  <si>
    <t>"obetonování RŠ"-(0,92*0,92+0,77*0,77-0,62*0,62*2)*3,14*0,25*8</t>
  </si>
  <si>
    <t>-(0,77*0,77-0,62*0,62)*3,14*1*2</t>
  </si>
  <si>
    <t>"objem RŠ"-0,65*0,65*3,14*(2,16+2,49)</t>
  </si>
  <si>
    <t>175151101</t>
  </si>
  <si>
    <t>Obsypání potrubí strojně sypaninou bez prohození, uloženou do 3 m</t>
  </si>
  <si>
    <t>https://podminky.urs.cz/item/CS_URS_2022_01/175151101</t>
  </si>
  <si>
    <t>56,5*1,328*0,87-56,5*(0,138+0,368)</t>
  </si>
  <si>
    <t>1*(248*(0,3+0,284)/2+36*(0,3+0,253)/2)</t>
  </si>
  <si>
    <t>58337344</t>
  </si>
  <si>
    <t>štěrkopísek frakce 0/32</t>
  </si>
  <si>
    <t>119,059*1,67 "Přepočtené koeficientem množství</t>
  </si>
  <si>
    <t>212752101</t>
  </si>
  <si>
    <t>Trativod z drenážních trubek korugovaných PE-HD SN 4 perforace 360° včetně lože otevřený výkop DN 100 pro liniové stavby</t>
  </si>
  <si>
    <t>https://podminky.urs.cz/item/CS_URS_2022_01/212752101</t>
  </si>
  <si>
    <t>56,5+284</t>
  </si>
  <si>
    <t>451319777</t>
  </si>
  <si>
    <t>Příplatek ZKD 10 mm tl u podkladu nebo lože pod dlažbu z betonu</t>
  </si>
  <si>
    <t>https://podminky.urs.cz/item/CS_URS_2022_01/451319777</t>
  </si>
  <si>
    <t>1,162*5 "Přepočtené koeficientem množství</t>
  </si>
  <si>
    <t>451573111</t>
  </si>
  <si>
    <t>Lože pod potrubí otevřený výkop ze štěrkopísku</t>
  </si>
  <si>
    <t>https://podminky.urs.cz/item/CS_URS_2022_01/451573111</t>
  </si>
  <si>
    <t>56,5*0,199+284*1*0,06+2,5*2,5*0,15*2</t>
  </si>
  <si>
    <t>452111111</t>
  </si>
  <si>
    <t>Osazení betonových pražců otevřený výkop pl do 25000 mm2</t>
  </si>
  <si>
    <t>https://podminky.urs.cz/item/CS_URS_2022_01/452111111</t>
  </si>
  <si>
    <t>59223733</t>
  </si>
  <si>
    <t>podkladek pod trouby betonové/ŽB DN 300-500</t>
  </si>
  <si>
    <t>452112112</t>
  </si>
  <si>
    <t>Osazení betonových prstenců nebo rámů v do 100 mm</t>
  </si>
  <si>
    <t>https://podminky.urs.cz/item/CS_URS_2022_01/452112112</t>
  </si>
  <si>
    <t>59224185</t>
  </si>
  <si>
    <t>prstenec šachtový vyrovnávací betonový 625x120x60mm</t>
  </si>
  <si>
    <t>59224176</t>
  </si>
  <si>
    <t>prstenec šachtový vyrovnávací betonový 625x120x80mm</t>
  </si>
  <si>
    <t>59224187</t>
  </si>
  <si>
    <t>prstenec šachtový vyrovnávací betonový 625x120x100mm</t>
  </si>
  <si>
    <t>Podkladní desky z betonu prostého tř. C 12/15 otevřený výkop</t>
  </si>
  <si>
    <t>(56,5*1,328+284*1)*0,08+0,75*0,75*3,14*0,1*2</t>
  </si>
  <si>
    <t>452312141</t>
  </si>
  <si>
    <t>Sedlové lože z betonu prostého tř. C 16/20 otevřený výkop</t>
  </si>
  <si>
    <t>https://podminky.urs.cz/item/CS_URS_2022_01/452312141</t>
  </si>
  <si>
    <t>56,5*0,368</t>
  </si>
  <si>
    <t>591241111</t>
  </si>
  <si>
    <t>Kladení dlažby z kostek drobných z kamene na MC tl 50 mm</t>
  </si>
  <si>
    <t>https://podminky.urs.cz/item/CS_URS_2022_01/591241111</t>
  </si>
  <si>
    <t>0,925*3,14*0,2*2</t>
  </si>
  <si>
    <t>58381007</t>
  </si>
  <si>
    <t>kostka štípaná dlažební žula drobná 8/10</t>
  </si>
  <si>
    <t>1,162*1,01 "Přepočtené koeficientem množství</t>
  </si>
  <si>
    <t>Úpravy povrchů, podlahy a osazování výplní</t>
  </si>
  <si>
    <t>617633112</t>
  </si>
  <si>
    <t>Stěrka z těsnící malty dvouvrstvá vnitřních ploch šachet válcových a kuželových</t>
  </si>
  <si>
    <t>https://podminky.urs.cz/item/CS_URS_2022_01/617633112</t>
  </si>
  <si>
    <t>0,5*0,5-0,15*0,15*3,14</t>
  </si>
  <si>
    <t>(0,5*0,5-0,1*0,1*3,14)*2</t>
  </si>
  <si>
    <t>(0,5*0,5-0,075*0,075*3,14)</t>
  </si>
  <si>
    <t>627633112</t>
  </si>
  <si>
    <t>Stěrka z těsnící malty dvouvrstvá vnějších stěn šachet válcových a kuželových</t>
  </si>
  <si>
    <t>https://podminky.urs.cz/item/CS_URS_2022_01/627633112</t>
  </si>
  <si>
    <t>0,5*0,5-0,15*0,15*3,14+0,3*3,14*0,135</t>
  </si>
  <si>
    <t>(0,5*0,5-0,1*0,1*3,14+0,2*3,14*0,135)*2</t>
  </si>
  <si>
    <t>(0,5*0,5-0,075*0,075*3,14+0,15*3,14*0,135)</t>
  </si>
  <si>
    <t>631313111</t>
  </si>
  <si>
    <t>Vytvarování dna žlabů nebo kanálů z bet. se zvýšenými nároky C 25/30 s potěrem r zakřivení do 300 mm</t>
  </si>
  <si>
    <t>https://podminky.urs.cz/item/CS_URS_2022_01/631313111</t>
  </si>
  <si>
    <t>0,15*3,14*1*0,1</t>
  </si>
  <si>
    <t>822372112</t>
  </si>
  <si>
    <t>Montáž potrubí z trub TZH s integrovaným pryžovým těsněním otevřený výkop sklon do 20 % DN 300</t>
  </si>
  <si>
    <t>https://podminky.urs.cz/item/CS_URS_2022_01/822372112</t>
  </si>
  <si>
    <t>59222020</t>
  </si>
  <si>
    <t>trouba ŽB hrdlová DN 300</t>
  </si>
  <si>
    <t>56,5*1,01 "Přepočtené koeficientem množství</t>
  </si>
  <si>
    <t>830311811</t>
  </si>
  <si>
    <t>Bourání stávajícího kameninového potrubí DN do 150</t>
  </si>
  <si>
    <t>https://podminky.urs.cz/item/CS_URS_2022_01/830311811</t>
  </si>
  <si>
    <t>830361811</t>
  </si>
  <si>
    <t>Bourání stávajícího kameninového potrubí DN přes 150 do 250</t>
  </si>
  <si>
    <t>https://podminky.urs.cz/item/CS_URS_2022_01/830361811</t>
  </si>
  <si>
    <t>831312121</t>
  </si>
  <si>
    <t>Montáž potrubí z trub kameninových hrdlových s integrovaným těsněním výkop sklon do 20 % DN 150</t>
  </si>
  <si>
    <t>https://podminky.urs.cz/item/CS_URS_2022_01/831312121</t>
  </si>
  <si>
    <t>59710632</t>
  </si>
  <si>
    <t>trouba kameninová glazovaná DN 150 dl 1,00m spojovací systém F</t>
  </si>
  <si>
    <t>248*1,015 "Přepočtené koeficientem množství</t>
  </si>
  <si>
    <t>831352121</t>
  </si>
  <si>
    <t>Montáž potrubí z trub kameninových hrdlových s integrovaným těsněním výkop sklon do 20 % DN 200</t>
  </si>
  <si>
    <t>https://podminky.urs.cz/item/CS_URS_2022_01/831352121</t>
  </si>
  <si>
    <t>59710704</t>
  </si>
  <si>
    <t>trouba kameninová glazovaná DN 200 dl 2,50m spojovací systém C Třída 240</t>
  </si>
  <si>
    <t>36*1,015 "Přepočtené koeficientem množství</t>
  </si>
  <si>
    <t>Montáž kameninových tvarovek jednoosých s integrovaným těsněním otevřený výkop DN 150</t>
  </si>
  <si>
    <t>5971096R</t>
  </si>
  <si>
    <t>napojovací element DN 150</t>
  </si>
  <si>
    <t>18*1,015 "Přepočtené koeficientem množství</t>
  </si>
  <si>
    <t>59711870</t>
  </si>
  <si>
    <t>vložka kameninová glazovaná šachtová DN 150 spojovací systém F</t>
  </si>
  <si>
    <t>5*1,015 "Přepočtené koeficientem množství</t>
  </si>
  <si>
    <t>837351221</t>
  </si>
  <si>
    <t>Montáž kameninových tvarovek odbočných s integrovaným těsněním otevřený výkop DN 200</t>
  </si>
  <si>
    <t>https://podminky.urs.cz/item/CS_URS_2022_01/837351221</t>
  </si>
  <si>
    <t>59711547</t>
  </si>
  <si>
    <t>odbočka kameninová glazovaná jednoduchá šikmá DN 200/200 dl 600mm spojovací systém C/F tř.240/160</t>
  </si>
  <si>
    <t>2*1,015 "Přepočtené koeficientem množství</t>
  </si>
  <si>
    <t>837352221</t>
  </si>
  <si>
    <t>Montáž kameninových tvarovek jednoosých s integrovaným těsněním otevřený výkop DN 200</t>
  </si>
  <si>
    <t>https://podminky.urs.cz/item/CS_URS_2022_01/837352221</t>
  </si>
  <si>
    <t>5971097R</t>
  </si>
  <si>
    <t>napojovací element DN 200</t>
  </si>
  <si>
    <t>3*1,015 "Přepočtené koeficientem množství</t>
  </si>
  <si>
    <t>59711871</t>
  </si>
  <si>
    <t>vložka kameninová glazovaná šachtová DN 200 spojovací systém F, tř.160</t>
  </si>
  <si>
    <t>59713315</t>
  </si>
  <si>
    <t>manžeta převlečná pro vysoké zatížení DN 200 průměr 240-265 š 150mm tř. 240</t>
  </si>
  <si>
    <t>877310330</t>
  </si>
  <si>
    <t>Montáž spojek na kanalizačním potrubí z PP trub hladkých plnostěnných DN 150</t>
  </si>
  <si>
    <t>https://podminky.urs.cz/item/CS_URS_2022_01/877310330</t>
  </si>
  <si>
    <t>28612016</t>
  </si>
  <si>
    <t>přechod kanalizační PP KG na kameninové hrdlo DN 160</t>
  </si>
  <si>
    <t>877350330</t>
  </si>
  <si>
    <t>Montáž spojek na kanalizačním potrubí z PP trub hladkých plnostěnných DN 200</t>
  </si>
  <si>
    <t>https://podminky.urs.cz/item/CS_URS_2022_01/877350330</t>
  </si>
  <si>
    <t>28611544</t>
  </si>
  <si>
    <t>přechod kanalizační PVC na kameninové hrdlo DN 200</t>
  </si>
  <si>
    <t>890411811</t>
  </si>
  <si>
    <t>Bourání šachet z prefabrikovaných skruží ručně obestavěného prostoru do 1,5 m3</t>
  </si>
  <si>
    <t>https://podminky.urs.cz/item/CS_URS_2022_01/890411811</t>
  </si>
  <si>
    <t>0,65*0,65*3,14*1*9+0,275*0,275*3,14*(2*18+1*3)</t>
  </si>
  <si>
    <t>890431811</t>
  </si>
  <si>
    <t>Bourání šachet z prefabrikovaných skruží ručně obestavěného prostoru přes 1,5 do 3 m3</t>
  </si>
  <si>
    <t>https://podminky.urs.cz/item/CS_URS_2022_01/890431811</t>
  </si>
  <si>
    <t>0,65*0,65*3,14*2*2</t>
  </si>
  <si>
    <t>892351111</t>
  </si>
  <si>
    <t>Tlaková zkouška vodou potrubí DN 150 nebo 200</t>
  </si>
  <si>
    <t>https://podminky.urs.cz/item/CS_URS_2022_01/892351111</t>
  </si>
  <si>
    <t>892372111</t>
  </si>
  <si>
    <t>Zabezpečení konců potrubí DN do 300 při tlakových zkouškách vodou</t>
  </si>
  <si>
    <t>https://podminky.urs.cz/item/CS_URS_2022_01/892372111</t>
  </si>
  <si>
    <t>892381111</t>
  </si>
  <si>
    <t>Tlaková zkouška vodou potrubí DN 250, DN 300 nebo 350</t>
  </si>
  <si>
    <t>https://podminky.urs.cz/item/CS_URS_2022_01/892381111</t>
  </si>
  <si>
    <t>894410101</t>
  </si>
  <si>
    <t>Osazení betonových dílců pro kanalizační šachty DN 1000 šachtové dno výšky 600 mm</t>
  </si>
  <si>
    <t>https://podminky.urs.cz/item/CS_URS_2022_01/894410101</t>
  </si>
  <si>
    <t>59224337</t>
  </si>
  <si>
    <t>dno betonové šachty kanalizační přímé 100x60x40cm</t>
  </si>
  <si>
    <t>59224348</t>
  </si>
  <si>
    <t>těsnění elastomerové pro spojení šachetních dílů DN 1000</t>
  </si>
  <si>
    <t>894410211</t>
  </si>
  <si>
    <t>Osazení betonových dílců pro kanalizační šachty DN 1000 skruž rovná výšky 250 mm</t>
  </si>
  <si>
    <t>https://podminky.urs.cz/item/CS_URS_2022_01/894410211</t>
  </si>
  <si>
    <t>59224066</t>
  </si>
  <si>
    <t>skruž betonová DN 1000x250 PS, 100x25x12cm</t>
  </si>
  <si>
    <t>894410212</t>
  </si>
  <si>
    <t>Osazení betonových dílců pro kanalizační šachty DN 1000 skruž rovná výšky 500 mm</t>
  </si>
  <si>
    <t>https://podminky.urs.cz/item/CS_URS_2022_01/894410212</t>
  </si>
  <si>
    <t>59224068</t>
  </si>
  <si>
    <t>skruž betonová DN 1000x500 PS, 100x50x12cm</t>
  </si>
  <si>
    <t>894410213</t>
  </si>
  <si>
    <t>Osazení betonových dílců pro kanalizační šachty DN 1000 skruž rovná výšky 1000 mm</t>
  </si>
  <si>
    <t>https://podminky.urs.cz/item/CS_URS_2022_01/894410213</t>
  </si>
  <si>
    <t>59224070</t>
  </si>
  <si>
    <t>skruž betonová DN 1000x1000 PS, 100x100x12cm</t>
  </si>
  <si>
    <t>894410232</t>
  </si>
  <si>
    <t>Osazení betonových dílců pro kanalizační šachty DN 1000 skruž přechodová (konus)</t>
  </si>
  <si>
    <t>https://podminky.urs.cz/item/CS_URS_2022_01/894410232</t>
  </si>
  <si>
    <t>59224312</t>
  </si>
  <si>
    <t>kónus šachetní betonový kapsové plastové stupadlo 100x62,5x58cm</t>
  </si>
  <si>
    <t>150</t>
  </si>
  <si>
    <t>894812315</t>
  </si>
  <si>
    <t>Revizní a čistící šachta z PP typ DN 600/200 šachtové dno průtočné</t>
  </si>
  <si>
    <t>152</t>
  </si>
  <si>
    <t>https://podminky.urs.cz/item/CS_URS_2022_01/894812315</t>
  </si>
  <si>
    <t>894812332</t>
  </si>
  <si>
    <t>Revizní a čistící šachta z PP DN 600 šachtová roura korugovaná světlé hloubky 2000 mm</t>
  </si>
  <si>
    <t>154</t>
  </si>
  <si>
    <t>https://podminky.urs.cz/item/CS_URS_2022_01/894812332</t>
  </si>
  <si>
    <t>894812339</t>
  </si>
  <si>
    <t>Příplatek k rourám revizní a čistící šachty z PP DN 600 za uříznutí šachtové roury</t>
  </si>
  <si>
    <t>156</t>
  </si>
  <si>
    <t>https://podminky.urs.cz/item/CS_URS_2022_01/894812339</t>
  </si>
  <si>
    <t>894812356</t>
  </si>
  <si>
    <t>Revizní a čistící šachta z PP DN 600 poklop litinový pro třídu zatížení B125 s betonovým prstencem</t>
  </si>
  <si>
    <t>158</t>
  </si>
  <si>
    <t>https://podminky.urs.cz/item/CS_URS_2022_01/894812356</t>
  </si>
  <si>
    <t>899103112</t>
  </si>
  <si>
    <t>Osazení poklopů litinových nebo ocelových včetně rámů pro třídu zatížení B125, C250</t>
  </si>
  <si>
    <t>160</t>
  </si>
  <si>
    <t>https://podminky.urs.cz/item/CS_URS_2022_01/899103112</t>
  </si>
  <si>
    <t>55241002</t>
  </si>
  <si>
    <t>poklop kanalizační betonolitinový, rám betonolitinový 125mm, B 125 bez odvětrání</t>
  </si>
  <si>
    <t>162</t>
  </si>
  <si>
    <t>899104112</t>
  </si>
  <si>
    <t>Osazení poklopů litinových nebo ocelových včetně rámů pro třídu zatížení D400, E600</t>
  </si>
  <si>
    <t>164</t>
  </si>
  <si>
    <t>https://podminky.urs.cz/item/CS_URS_2022_01/899104112</t>
  </si>
  <si>
    <t>55241030</t>
  </si>
  <si>
    <t>poklop šachtový litinový kruhový DN 600 bez ventilace tř D400 pro intenzivní provoz</t>
  </si>
  <si>
    <t>166</t>
  </si>
  <si>
    <t>899104211</t>
  </si>
  <si>
    <t>Demontáž poklopů litinových nebo ocelových včetně rámů hmotnosti přes 150 kg</t>
  </si>
  <si>
    <t>168</t>
  </si>
  <si>
    <t>https://podminky.urs.cz/item/CS_URS_2022_01/899104211</t>
  </si>
  <si>
    <t>899204211</t>
  </si>
  <si>
    <t>Demontáž mříží litinových včetně rámů hmotnosti přes 150 kg</t>
  </si>
  <si>
    <t>170</t>
  </si>
  <si>
    <t>https://podminky.urs.cz/item/CS_URS_2022_01/899204211</t>
  </si>
  <si>
    <t>899501221</t>
  </si>
  <si>
    <t>Stupadla do šachet ocelová s PE povlakem vidlicová pro přímé zabudování do hmoždinek</t>
  </si>
  <si>
    <t>172</t>
  </si>
  <si>
    <t>https://podminky.urs.cz/item/CS_URS_2022_01/899501221</t>
  </si>
  <si>
    <t>5*8</t>
  </si>
  <si>
    <t>Obetonování potrubí nebo zdiva stok betonem prostým tř. C 12/15 v otevřeném výkopu</t>
  </si>
  <si>
    <t>174</t>
  </si>
  <si>
    <t>1*(248*(0,156+0,44)/2-0,075*0,075*3,14*248+36*(0,207+0,46)/2-0,1*0,1*3,14*36)</t>
  </si>
  <si>
    <t>899623171</t>
  </si>
  <si>
    <t>Obetonování potrubí nebo zdiva stok betonem prostým tř. C 25/30 v otevřeném výkopu</t>
  </si>
  <si>
    <t>176</t>
  </si>
  <si>
    <t>https://podminky.urs.cz/item/CS_URS_2022_01/899623171</t>
  </si>
  <si>
    <t>(0,92*0,92+0,77*0,77-0,62*0,62*2)*3,14*0,25*8</t>
  </si>
  <si>
    <t>899643111</t>
  </si>
  <si>
    <t>Bednění pro obetonování potrubí otevřený výkop</t>
  </si>
  <si>
    <t>178</t>
  </si>
  <si>
    <t>https://podminky.urs.cz/item/CS_URS_2022_01/899643111</t>
  </si>
  <si>
    <t>(1,84+1,54)*3,14*0,25*8</t>
  </si>
  <si>
    <t>1,54*3,14*1*2</t>
  </si>
  <si>
    <t>899910211</t>
  </si>
  <si>
    <t>Výplň potrubí pod tlakem cementopopílkovou suspenzí délky potrubí do 50 m</t>
  </si>
  <si>
    <t>180</t>
  </si>
  <si>
    <t>https://podminky.urs.cz/item/CS_URS_2022_01/899910211</t>
  </si>
  <si>
    <t>0,2*0,2*3,14*20</t>
  </si>
  <si>
    <t>899910212</t>
  </si>
  <si>
    <t>Výplň potrubí pod tlakem cementopopílkovou suspenzí délky potrubí přes 50 do 100 m</t>
  </si>
  <si>
    <t>182</t>
  </si>
  <si>
    <t>https://podminky.urs.cz/item/CS_URS_2022_01/899910212</t>
  </si>
  <si>
    <t>0,075*0,075*3,14*70</t>
  </si>
  <si>
    <t>966008221</t>
  </si>
  <si>
    <t>Bourání betonového nebo polymerbetonového odvodňovacího žlabu š do 200 mm</t>
  </si>
  <si>
    <t>184</t>
  </si>
  <si>
    <t>https://podminky.urs.cz/item/CS_URS_2022_01/966008221</t>
  </si>
  <si>
    <t>977151124</t>
  </si>
  <si>
    <t>Jádrové vrty diamantovými korunkami do stavebních materiálů D přes 150 do 180 mm</t>
  </si>
  <si>
    <t>186</t>
  </si>
  <si>
    <t>https://podminky.urs.cz/item/CS_URS_2022_01/977151124</t>
  </si>
  <si>
    <t>0,75*18+5*0,135</t>
  </si>
  <si>
    <t>977151126</t>
  </si>
  <si>
    <t>Jádrové vrty diamantovými korunkami do stavebních materiálů D přes 200 do 225 mm</t>
  </si>
  <si>
    <t>188</t>
  </si>
  <si>
    <t>https://podminky.urs.cz/item/CS_URS_2022_01/977151126</t>
  </si>
  <si>
    <t>3*0,75+2*0,135</t>
  </si>
  <si>
    <t>977151129</t>
  </si>
  <si>
    <t>Jádrové vrty diamantovými korunkami do stavebních materiálů D přes 300 do 350 mm</t>
  </si>
  <si>
    <t>https://podminky.urs.cz/item/CS_URS_2022_01/977151129</t>
  </si>
  <si>
    <t>997006002</t>
  </si>
  <si>
    <t>Třídění stavebního odpadu na jednotlivé druhy</t>
  </si>
  <si>
    <t>192</t>
  </si>
  <si>
    <t>https://podminky.urs.cz/item/CS_URS_2022_01/997006002</t>
  </si>
  <si>
    <t>997013501</t>
  </si>
  <si>
    <t>Odvoz suti a vybouraných hmot na skládku nebo meziskládku do 1 km se složením</t>
  </si>
  <si>
    <t>194</t>
  </si>
  <si>
    <t>https://podminky.urs.cz/item/CS_URS_2022_01/997013501</t>
  </si>
  <si>
    <t>997013509</t>
  </si>
  <si>
    <t>Příplatek k odvozu suti a vybouraných hmot na skládku ZKD 1 km přes 1 km</t>
  </si>
  <si>
    <t>196</t>
  </si>
  <si>
    <t>https://podminky.urs.cz/item/CS_URS_2022_01/997013509</t>
  </si>
  <si>
    <t>64,702*9 "Přepočtené koeficientem množství</t>
  </si>
  <si>
    <t>997013869</t>
  </si>
  <si>
    <t>Poplatek za uložení stavebního odpadu na recyklační skládce (skládkovné) ze směsí betonu, cihel a keramických výrobků kód odpadu 17 01 07</t>
  </si>
  <si>
    <t>198</t>
  </si>
  <si>
    <t>https://podminky.urs.cz/item/CS_URS_2022_01/997013869</t>
  </si>
  <si>
    <t>998275101</t>
  </si>
  <si>
    <t>Přesun hmot pro trubní vedení z trub kameninových otevřený výkop</t>
  </si>
  <si>
    <t>200</t>
  </si>
  <si>
    <t>https://podminky.urs.cz/item/CS_URS_2022_01/998275101</t>
  </si>
  <si>
    <t>302 - Přeložka vodovodu BVaK</t>
  </si>
  <si>
    <t>302 - Přeložka vodovod...</t>
  </si>
  <si>
    <t>113107323</t>
  </si>
  <si>
    <t>Odstranění podkladu z kameniva drceného tl přes 200 do 300 mm strojně pl do 50 m2</t>
  </si>
  <si>
    <t>https://podminky.urs.cz/item/CS_URS_2022_01/113107323</t>
  </si>
  <si>
    <t>(1,5+1+0,4)*(1,1+0,4)</t>
  </si>
  <si>
    <t>(9+1+0,4)*(1,1+0,4)</t>
  </si>
  <si>
    <t>Odstranění podkladu z betonu prostého tl přes 100 do 150 mm strojně pl do 50 m2</t>
  </si>
  <si>
    <t>Odstranění podkladu živičného tl přes 50 do 100 mm strojně pl do 50 m2</t>
  </si>
  <si>
    <t>119001405</t>
  </si>
  <si>
    <t>Dočasné zajištění potrubí z PE DN do 200 mm</t>
  </si>
  <si>
    <t>https://podminky.urs.cz/item/CS_URS_2022_01/119001405</t>
  </si>
  <si>
    <t>119001406</t>
  </si>
  <si>
    <t>Dočasné zajištění potrubí z PE DN přes 200 do 500 mm</t>
  </si>
  <si>
    <t>https://podminky.urs.cz/item/CS_URS_2022_01/119001406</t>
  </si>
  <si>
    <t>119001421</t>
  </si>
  <si>
    <t>Dočasné zajištění kabelů a kabelových tratí ze 3 volně ložených kabelů</t>
  </si>
  <si>
    <t>https://podminky.urs.cz/item/CS_URS_2022_01/119001421</t>
  </si>
  <si>
    <t>156*2</t>
  </si>
  <si>
    <t>121151103</t>
  </si>
  <si>
    <t>Sejmutí ornice plochy do 100 m2 tl vrstvy do 200 mm strojně</t>
  </si>
  <si>
    <t>https://podminky.urs.cz/item/CS_URS_2022_01/121151103</t>
  </si>
  <si>
    <t>(3+1)*3</t>
  </si>
  <si>
    <t>131*1,65*2</t>
  </si>
  <si>
    <t>25*2,965*2</t>
  </si>
  <si>
    <t>"obsyp a lože"(66*0,7+90*0,55)*0,8</t>
  </si>
  <si>
    <t>76,56*1,8 "Přepočtené koeficientem množství</t>
  </si>
  <si>
    <t>(25*2,965+131*1,65)*1</t>
  </si>
  <si>
    <t>"obsyp a lože"-(66*0,7+90*0,55)*0,8</t>
  </si>
  <si>
    <t>(66*0,6+90*0,45)*0,8-3,14*(66*0,15*0,15+90*0,075*0,075)</t>
  </si>
  <si>
    <t>57,827*1,67 "Přepočtené koeficientem množství</t>
  </si>
  <si>
    <t>Rozprostření ornice tl vrstvy do 200 mm pl do 100 m2 v rovině nebo ve svahu do 1:5 strojně</t>
  </si>
  <si>
    <t>181411131</t>
  </si>
  <si>
    <t>Založení parkového trávníku výsevem pl do 1000 m2 v rovině a ve svahu do 1:5</t>
  </si>
  <si>
    <t>https://podminky.urs.cz/item/CS_URS_2022_01/181411131</t>
  </si>
  <si>
    <t>00572410</t>
  </si>
  <si>
    <t>osivo směs travní parková</t>
  </si>
  <si>
    <t>12*0,02 "Přepočtené koeficientem množství</t>
  </si>
  <si>
    <t>Úprava pláně v hornině třídy těžitelnosti I skupiny 1 až 3 bez zhutnění strojně</t>
  </si>
  <si>
    <t>Úprava pláně v hornině třídy těžitelnosti I skupiny 1 až 3 se zhutněním strojně</t>
  </si>
  <si>
    <t>185803111</t>
  </si>
  <si>
    <t>Ošetření trávníku shrabáním v rovině a svahu do 1:5</t>
  </si>
  <si>
    <t>https://podminky.urs.cz/item/CS_URS_2022_01/185803111</t>
  </si>
  <si>
    <t>185804311</t>
  </si>
  <si>
    <t>Zalití rostlin vodou plocha do 20 m2</t>
  </si>
  <si>
    <t>https://podminky.urs.cz/item/CS_URS_2022_01/185804311</t>
  </si>
  <si>
    <t>12*0,125 "Přepočtené koeficientem množství</t>
  </si>
  <si>
    <t>(66+90)*0,8*0,1</t>
  </si>
  <si>
    <t>562306R1</t>
  </si>
  <si>
    <t>deska podkladová uličního poklopu šoupátkového</t>
  </si>
  <si>
    <t>562306R2</t>
  </si>
  <si>
    <t>deska podkladová uličního poklopu hydrantového</t>
  </si>
  <si>
    <t>452313131</t>
  </si>
  <si>
    <t>Podkladní bloky z betonu prostého tř. C 12/15 otevřený výkop</t>
  </si>
  <si>
    <t>https://podminky.urs.cz/item/CS_URS_2022_01/452313131</t>
  </si>
  <si>
    <t>"patkové koleno"0,07*5</t>
  </si>
  <si>
    <t>452353101</t>
  </si>
  <si>
    <t>Bednění podkladních bloků otevřený výkop</t>
  </si>
  <si>
    <t>https://podminky.urs.cz/item/CS_URS_2022_01/452353101</t>
  </si>
  <si>
    <t>"patkové koleno"(0,43+0,28)*2*0,35*5</t>
  </si>
  <si>
    <t>564871011</t>
  </si>
  <si>
    <t>Podklad ze štěrkodrtě ŠD plochy do 100 m2 tl 250 mm</t>
  </si>
  <si>
    <t>https://podminky.urs.cz/item/CS_URS_2022_01/564871011</t>
  </si>
  <si>
    <t>Podklad ze směsi stmelené cementem SC C 8/10 (KSC I) tl 120 mm</t>
  </si>
  <si>
    <t>Postřik živičný spojovací ze silniční emulze v množství 0,40 kg/m2</t>
  </si>
  <si>
    <t>577166031</t>
  </si>
  <si>
    <t>Asfaltový beton vrstva ložní ACL 22 (ABVH) tl 70 mm š do 1,5 m z modifikovaného asfaltu</t>
  </si>
  <si>
    <t>https://podminky.urs.cz/item/CS_URS_2022_01/577166031</t>
  </si>
  <si>
    <t>850311811</t>
  </si>
  <si>
    <t>Bourání stávajícího potrubí z trub litinových DN 150</t>
  </si>
  <si>
    <t>https://podminky.urs.cz/item/CS_URS_2022_01/850311811</t>
  </si>
  <si>
    <t>850315121</t>
  </si>
  <si>
    <t>Výřez nebo výsek na potrubí z trub litinových tlakových nebo plastických hmot DN 150</t>
  </si>
  <si>
    <t>https://podminky.urs.cz/item/CS_URS_2022_01/850315121</t>
  </si>
  <si>
    <t>850375121</t>
  </si>
  <si>
    <t>Výřez nebo výsek na potrubí z trub litinových tlakových nebo plastických hmot DN 300</t>
  </si>
  <si>
    <t>https://podminky.urs.cz/item/CS_URS_2022_01/850375121</t>
  </si>
  <si>
    <t>850391811</t>
  </si>
  <si>
    <t>Bourání stávajícího potrubí z trub litinových DN přes 250 do 400</t>
  </si>
  <si>
    <t>https://podminky.urs.cz/item/CS_URS_2022_01/850391811</t>
  </si>
  <si>
    <t>851311131</t>
  </si>
  <si>
    <t>Montáž potrubí z trub litinových hrdlových s integrovaným těsněním otevřený výkop DN 150</t>
  </si>
  <si>
    <t>https://podminky.urs.cz/item/CS_URS_2022_01/851311131</t>
  </si>
  <si>
    <t>55253003</t>
  </si>
  <si>
    <t>trouba vodovodní litinová hrdlová Pz dl 6m DN 150</t>
  </si>
  <si>
    <t>90*1,01 "Přepočtené koeficientem množství</t>
  </si>
  <si>
    <t>851371131</t>
  </si>
  <si>
    <t>Montáž potrubí z trub litinových hrdlových s integrovaným těsněním otevřený výkop DN 300</t>
  </si>
  <si>
    <t>https://podminky.urs.cz/item/CS_URS_2022_01/851371131</t>
  </si>
  <si>
    <t>55253006</t>
  </si>
  <si>
    <t>trouba vodovodní litinová hrdlová Pz dl 6m DN 300</t>
  </si>
  <si>
    <t>66*1,01 "Přepočtené koeficientem množství</t>
  </si>
  <si>
    <t>857242122</t>
  </si>
  <si>
    <t>Montáž litinových tvarovek jednoosých přírubových otevřený výkop DN 80</t>
  </si>
  <si>
    <t>https://podminky.urs.cz/item/CS_URS_2022_01/857242122</t>
  </si>
  <si>
    <t>55253235</t>
  </si>
  <si>
    <t>trouba přírubová litinová vodovodní  PN10/16 DN 80 dl 200mm</t>
  </si>
  <si>
    <t>55254026</t>
  </si>
  <si>
    <t>koleno 90° přírubové litinové vodovodní Q-kus PN10/40 DN 80</t>
  </si>
  <si>
    <t>55254047</t>
  </si>
  <si>
    <t>koleno 90° s patkou přírubové litinové vodovodní N-kus PN10/40 DN 80</t>
  </si>
  <si>
    <t>857311131</t>
  </si>
  <si>
    <t>Montáž litinových tvarovek jednoosých hrdlových otevřený výkop s integrovaným těsněním DN 150</t>
  </si>
  <si>
    <t>https://podminky.urs.cz/item/CS_URS_2022_01/857311131</t>
  </si>
  <si>
    <t>55253907</t>
  </si>
  <si>
    <t>koleno hrdlové z tvárné litiny,práškový epoxid tl 250µm MMK-kus DN 150- 11,25°</t>
  </si>
  <si>
    <t>55253919</t>
  </si>
  <si>
    <t>koleno hrdlové z tvárné litiny,práškový epoxid tl 250µm MMK-kus DN 150-22,5°</t>
  </si>
  <si>
    <t>55253931</t>
  </si>
  <si>
    <t>koleno hrdlové z tvárné litiny,práškový epoxid tl 250µm MMK-kus DN 150-30°</t>
  </si>
  <si>
    <t>857312122</t>
  </si>
  <si>
    <t>Montáž litinových tvarovek jednoosých přírubových otevřený výkop DN 150</t>
  </si>
  <si>
    <t>https://podminky.urs.cz/item/CS_URS_2022_01/857312122</t>
  </si>
  <si>
    <t>3195100R</t>
  </si>
  <si>
    <t>potrubní spojka jištěná proti posuvu  DN 150</t>
  </si>
  <si>
    <t>55253895</t>
  </si>
  <si>
    <t>tvarovka přírubová s hrdlem z tvárné litiny,práškový epoxid tl 250µm EU-kus dl 135mm DN 150</t>
  </si>
  <si>
    <t>857313131</t>
  </si>
  <si>
    <t>Montáž litinových tvarovek odbočných hrdlových otevřený výkop s integrovaným těsněním DN 150</t>
  </si>
  <si>
    <t>https://podminky.urs.cz/item/CS_URS_2022_01/857313131</t>
  </si>
  <si>
    <t>55253756</t>
  </si>
  <si>
    <t>tvarovka hrdlová s přírubovou odbočkou z tvárné litiny,práškový epoxid tl 250µm MMA-kus DN 150/80</t>
  </si>
  <si>
    <t>857371131</t>
  </si>
  <si>
    <t>Montáž litinových tvarovek jednoosých hrdlových otevřený výkop s integrovaným těsněním DN 300</t>
  </si>
  <si>
    <t>https://podminky.urs.cz/item/CS_URS_2022_01/857371131</t>
  </si>
  <si>
    <t>55253934</t>
  </si>
  <si>
    <t>koleno hrdlové z tvárné litiny,práškový epoxid tl 250µm MMK-kus DN 300-30°</t>
  </si>
  <si>
    <t>857372122</t>
  </si>
  <si>
    <t>Montáž litinových tvarovek jednoosých přírubových otevřený výkop DN 300</t>
  </si>
  <si>
    <t>https://podminky.urs.cz/item/CS_URS_2022_01/857372122</t>
  </si>
  <si>
    <t>55253666</t>
  </si>
  <si>
    <t>příruba zaslepovací X z tvárné litiny práškový epoxid tl 250µm DN 300</t>
  </si>
  <si>
    <t>55253898</t>
  </si>
  <si>
    <t>tvarovka přírubová s hrdlem z tvárné litiny,práškový epoxid tl 250µm EU-kus dl 150mm DN 300</t>
  </si>
  <si>
    <t>857374122</t>
  </si>
  <si>
    <t>Montáž litinových tvarovek odbočných přírubových otevřený výkop DN 300</t>
  </si>
  <si>
    <t>https://podminky.urs.cz/item/CS_URS_2022_01/857374122</t>
  </si>
  <si>
    <t>55253545</t>
  </si>
  <si>
    <t>tvarovka přírubová litinová s přírubovou odbočkou,práškový epoxid tl 250µm T-kus DN 300/80</t>
  </si>
  <si>
    <t>891241112</t>
  </si>
  <si>
    <t>Montáž vodovodních šoupátek otevřený výkop DN 80</t>
  </si>
  <si>
    <t>https://podminky.urs.cz/item/CS_URS_2022_01/891241112</t>
  </si>
  <si>
    <t>42221106</t>
  </si>
  <si>
    <t>šoupátko s přírubami voda kategorie č.4000A DN 80 PN16</t>
  </si>
  <si>
    <t>422910R1</t>
  </si>
  <si>
    <t>souprava zemní tekeskopická pro šoupátka DN 65-80mm Rd 1,3-1,8m</t>
  </si>
  <si>
    <t>CS ÚRS 2021 01</t>
  </si>
  <si>
    <t>891241811</t>
  </si>
  <si>
    <t>Demontáž vodovodních šoupátek otevřený výkop DN 80</t>
  </si>
  <si>
    <t>https://podminky.urs.cz/item/CS_URS_2022_01/891241811</t>
  </si>
  <si>
    <t>"demontáž podzemního hydrantu"1</t>
  </si>
  <si>
    <t>891247112</t>
  </si>
  <si>
    <t>Montáž hydrantů podzemních DN 80</t>
  </si>
  <si>
    <t>https://podminky.urs.cz/item/CS_URS_2022_01/891247112</t>
  </si>
  <si>
    <t>42273594</t>
  </si>
  <si>
    <t>hydrant podzemní DN 80 PN 16 dvojitý uzávěr s koulí krycí v 1500mm</t>
  </si>
  <si>
    <t>891311811</t>
  </si>
  <si>
    <t>Demontáž vodovodních šoupátek otevřený výkop DN 150</t>
  </si>
  <si>
    <t>https://podminky.urs.cz/item/CS_URS_2022_01/891311811</t>
  </si>
  <si>
    <t>891371811</t>
  </si>
  <si>
    <t>Demontáž vodovodních šoupátek otevřený výkop DN 300</t>
  </si>
  <si>
    <t>https://podminky.urs.cz/item/CS_URS_2022_01/891371811</t>
  </si>
  <si>
    <t>891371821</t>
  </si>
  <si>
    <t>Demontáž vodovodních šoupátek s ručním kolečkem v šachtách DN 300</t>
  </si>
  <si>
    <t>https://podminky.urs.cz/item/CS_URS_2022_01/891371821</t>
  </si>
  <si>
    <t>"demontáž armatur bourané VŠ"7</t>
  </si>
  <si>
    <t>892353122</t>
  </si>
  <si>
    <t>Proplach a dezinfekce vodovodního potrubí DN 150 nebo 200</t>
  </si>
  <si>
    <t>https://podminky.urs.cz/item/CS_URS_2022_01/892353122</t>
  </si>
  <si>
    <t>892383122</t>
  </si>
  <si>
    <t>Proplach a dezinfekce vodovodního potrubí DN 250, DN 300 nebo 350</t>
  </si>
  <si>
    <t>https://podminky.urs.cz/item/CS_URS_2022_01/892383122</t>
  </si>
  <si>
    <t>899101211</t>
  </si>
  <si>
    <t>Demontáž poklopů litinových nebo ocelových včetně rámů hmotnosti do 50 kg</t>
  </si>
  <si>
    <t>https://podminky.urs.cz/item/CS_URS_2022_01/899101211</t>
  </si>
  <si>
    <t>899401112</t>
  </si>
  <si>
    <t>Osazení poklopů litinových šoupátkových</t>
  </si>
  <si>
    <t>https://podminky.urs.cz/item/CS_URS_2022_01/899401112</t>
  </si>
  <si>
    <t>42291352</t>
  </si>
  <si>
    <t>poklop litinový šoupátkový pro zemní soupravy osazení do terénu a do vozovky</t>
  </si>
  <si>
    <t>899401113</t>
  </si>
  <si>
    <t>Osazení poklopů litinových hydrantových</t>
  </si>
  <si>
    <t>https://podminky.urs.cz/item/CS_URS_2022_01/899401113</t>
  </si>
  <si>
    <t>42291452</t>
  </si>
  <si>
    <t>poklop litinový hydrantový DN 80</t>
  </si>
  <si>
    <t>899713111</t>
  </si>
  <si>
    <t>Orientační tabulky na sloupku betonovém nebo ocelovém</t>
  </si>
  <si>
    <t>https://podminky.urs.cz/item/CS_URS_2022_01/899713111</t>
  </si>
  <si>
    <t>899721111</t>
  </si>
  <si>
    <t>Signalizační vodič DN do 150 mm na potrubí</t>
  </si>
  <si>
    <t>https://podminky.urs.cz/item/CS_URS_2022_01/899721111</t>
  </si>
  <si>
    <t>899721112</t>
  </si>
  <si>
    <t>Signalizační vodič DN přes 150 mm na potrubí</t>
  </si>
  <si>
    <t>https://podminky.urs.cz/item/CS_URS_2022_01/899721112</t>
  </si>
  <si>
    <t>899722114</t>
  </si>
  <si>
    <t>Krytí potrubí z plastů výstražnou fólií z PVC 40 cm</t>
  </si>
  <si>
    <t>https://podminky.urs.cz/item/CS_URS_2022_01/899722114</t>
  </si>
  <si>
    <t>66+90</t>
  </si>
  <si>
    <t>0,075*0,075*3,14*20</t>
  </si>
  <si>
    <t>89999991R</t>
  </si>
  <si>
    <t>Provizorní řad HDPE SDR17, d110x6,6mm včetně souvisejících armatur a tvarovek</t>
  </si>
  <si>
    <t>Poznámka k položce:_x000D_
Poznámka k položce: Potrubí bude napojeno na stávající potrubí na nově vysazený T-kus DN 150/100, při přechodu komuikací bude uloženo do chráničky PE d160/9,5mm, na potrubí bude provizorně napojena vodvodní přípojky odbočkou, uzávěrem a následným napojením na stáv. přípojku v místě VŠ.</t>
  </si>
  <si>
    <t>961055111</t>
  </si>
  <si>
    <t>Bourání základů ze ŽB</t>
  </si>
  <si>
    <t>https://podminky.urs.cz/item/CS_URS_2022_01/961055111</t>
  </si>
  <si>
    <t>"bourání stávající VŠ"((5*2,8+(4,5+2,8)*1,8)*2)*0,25</t>
  </si>
  <si>
    <t>"stavební suť"43,663</t>
  </si>
  <si>
    <t>63,314*9 "Přepočtené koeficientem množství</t>
  </si>
  <si>
    <t>997013861</t>
  </si>
  <si>
    <t>Poplatek za uložení stavebního odpadu na recyklační skládce (skládkovné) z prostého betonu kód odpadu 17 01 01</t>
  </si>
  <si>
    <t>202</t>
  </si>
  <si>
    <t>https://podminky.urs.cz/item/CS_URS_2022_01/997013861</t>
  </si>
  <si>
    <t>19,95*0,325</t>
  </si>
  <si>
    <t>204</t>
  </si>
  <si>
    <t>997013873</t>
  </si>
  <si>
    <t>206</t>
  </si>
  <si>
    <t>https://podminky.urs.cz/item/CS_URS_2022_01/997013873</t>
  </si>
  <si>
    <t>19,95*0,44</t>
  </si>
  <si>
    <t>997013875</t>
  </si>
  <si>
    <t>208</t>
  </si>
  <si>
    <t>https://podminky.urs.cz/item/CS_URS_2022_01/997013875</t>
  </si>
  <si>
    <t>19,95*0,22</t>
  </si>
  <si>
    <t>998273102</t>
  </si>
  <si>
    <t>Přesun hmot pro trubní vedení z trub litinových otevřený výkop</t>
  </si>
  <si>
    <t>210</t>
  </si>
  <si>
    <t>https://podminky.urs.cz/item/CS_URS_2022_01/998273102</t>
  </si>
  <si>
    <t>303 - Přeložka vodovodní přípojky BVV</t>
  </si>
  <si>
    <t>303 - Přeložka vodovod...</t>
  </si>
  <si>
    <t xml:space="preserve">    3 - Svislé a kompletní konstrukce</t>
  </si>
  <si>
    <t xml:space="preserve">    722 - Zdravotechnika - vnitřní vodovod</t>
  </si>
  <si>
    <t xml:space="preserve">    767 - Konstrukce zámečnické</t>
  </si>
  <si>
    <t>113106132</t>
  </si>
  <si>
    <t>Rozebrání dlažeb z betonových nebo kamenných dlaždic komunikací pro pěší strojně pl do 50 m2</t>
  </si>
  <si>
    <t>https://podminky.urs.cz/item/CS_URS_2022_01/113106132</t>
  </si>
  <si>
    <t>(7+3)*(1,1+0,4)</t>
  </si>
  <si>
    <t>(2,4+1,4+0,4)*(6,1+1,4+0,4)</t>
  </si>
  <si>
    <t>(1+0,4)*(1,1+0,4)</t>
  </si>
  <si>
    <t>Rozebrání dlažeb ze zámkových dlaždic komunikací pro pěší strojně pl do 50 m2</t>
  </si>
  <si>
    <t>(1,5+0,4)*(0,5+0,2)</t>
  </si>
  <si>
    <t>(2+0,4)*(0,5+0,7+0,2)</t>
  </si>
  <si>
    <t>119001401</t>
  </si>
  <si>
    <t>Dočasné zajištění potrubí ocelového nebo litinového DN do 200 mm</t>
  </si>
  <si>
    <t>https://podminky.urs.cz/item/CS_URS_2022_01/119001401</t>
  </si>
  <si>
    <t>(7,1+3,5+4,9+2,5+44+13)*2</t>
  </si>
  <si>
    <t>2*3</t>
  </si>
  <si>
    <t>131351202</t>
  </si>
  <si>
    <t>Hloubení jam zapažených v hornině třídy těžitelnosti II skupiny 4 objem do 50 m3 strojně</t>
  </si>
  <si>
    <t>https://podminky.urs.cz/item/CS_URS_2022_01/131351202</t>
  </si>
  <si>
    <t>Hloubení zapažených rýh š do 2000 mm v hornině třídy těžitelnosti I skupiny 3 objem do 50 m3</t>
  </si>
  <si>
    <t>Hloubení zapažených rýh š do 2000 mm v hornině třídy těžitelnosti II skupiny 4 objem do 50 m3</t>
  </si>
  <si>
    <t>(4,9+2,5)*2*1,45+(44*1,7+13*1,6)*2</t>
  </si>
  <si>
    <t>(7,1+3,4)*2*2,2</t>
  </si>
  <si>
    <t>"obsyp a lože"(44*0,6+13*0,5)*0,8</t>
  </si>
  <si>
    <t>"lože pod VŠ"(7,1*3,4+4,9*2,5)*0,15</t>
  </si>
  <si>
    <t>"podkladní beton pod VŠ"(6,9*3,2+4,7*2,3)*0,2</t>
  </si>
  <si>
    <t>"objem VŠ"6,08*2,38*2,32+3,9*1,5*2,35+1,05*0,9*(0,66+0,28*2+0,38)</t>
  </si>
  <si>
    <t>87,188*1,8 "Přepočtené koeficientem množství</t>
  </si>
  <si>
    <t>7,1*3,4*2,2+4,9*2,5*1,45+(44*1,7+13*1,6)*1</t>
  </si>
  <si>
    <t>"obsyp a lože"-(44*0,6+13*0,5)*0,8</t>
  </si>
  <si>
    <t>"lože pod VŠ"-(7,1*3,4+4,9*2,5)*0,15</t>
  </si>
  <si>
    <t>"podkladní beton pod VŠ"-(6,9*3,2+4,7*2,3)*0,2</t>
  </si>
  <si>
    <t>"objem VŠ"-(6,08*2,38*2,32+3,9*1,5*2,35+1,05*0,9*(0,66+0,28*2+0,38))</t>
  </si>
  <si>
    <t>(44*0,5+13*0,4)*0,8-3,14*(44*0,1*0,1+13*0,05*0,05)</t>
  </si>
  <si>
    <t>20,276*1,67 "Přepočtené koeficientem množství</t>
  </si>
  <si>
    <t>6*0,02 "Přepočtené koeficientem množství</t>
  </si>
  <si>
    <t>6*0,125 "Přepočtené koeficientem množství</t>
  </si>
  <si>
    <t>271532213</t>
  </si>
  <si>
    <t>Podsyp pod základové konstrukce se zhutněním z hrubého kameniva frakce 8 až 16 mm</t>
  </si>
  <si>
    <t>https://podminky.urs.cz/item/CS_URS_2022_01/271532213</t>
  </si>
  <si>
    <t>(7,1*3,4+4,9*2,5)*0,15</t>
  </si>
  <si>
    <t>273321411</t>
  </si>
  <si>
    <t>Základové desky ze ŽB bez zvýšených nároků na prostředí tř. C 20/25</t>
  </si>
  <si>
    <t>https://podminky.urs.cz/item/CS_URS_2022_01/273321411</t>
  </si>
  <si>
    <t>(6,9*3,2+4,7*2,3)*0,2</t>
  </si>
  <si>
    <t>273351121</t>
  </si>
  <si>
    <t>Zřízení bednění základových desek</t>
  </si>
  <si>
    <t>https://podminky.urs.cz/item/CS_URS_2022_01/273351121</t>
  </si>
  <si>
    <t>(6,9+3,2+4,7+2,3)*2*0,2</t>
  </si>
  <si>
    <t>273351122</t>
  </si>
  <si>
    <t>Odstranění bednění základových desek</t>
  </si>
  <si>
    <t>https://podminky.urs.cz/item/CS_URS_2022_01/273351122</t>
  </si>
  <si>
    <t>273362021</t>
  </si>
  <si>
    <t>Výztuž základových desek svařovanými sítěmi Kari</t>
  </si>
  <si>
    <t>https://podminky.urs.cz/item/CS_URS_2022_01/273362021</t>
  </si>
  <si>
    <t>Svislé a kompletní konstrukce</t>
  </si>
  <si>
    <t>311101213</t>
  </si>
  <si>
    <t>Vytvoření prostupů přes 0,05 do 0,10 m2 ve zdech nosných osazením vložek z trub, dílců, tvarovek</t>
  </si>
  <si>
    <t>https://podminky.urs.cz/item/CS_URS_2022_01/311101213</t>
  </si>
  <si>
    <t>0,14*2</t>
  </si>
  <si>
    <t>42978008</t>
  </si>
  <si>
    <t>průchodka břitová, k zabetonování, DN 315</t>
  </si>
  <si>
    <t>311101214</t>
  </si>
  <si>
    <t>Vytvoření prostupů přes 0,10 do 0,20 m2 ve zdech nosných osazením vložek z trub, dílců, tvarovek</t>
  </si>
  <si>
    <t>https://podminky.urs.cz/item/CS_URS_2022_01/311101214</t>
  </si>
  <si>
    <t>42978009</t>
  </si>
  <si>
    <t>průchodka břitová, k zabetonování, DN 400</t>
  </si>
  <si>
    <t>382122122</t>
  </si>
  <si>
    <t>Montáž dna ŽB prefabrikovaných pravoúhlých nádrží včetně těsnění výšky přes 1 do 3 m hmotnosti do 22 t délky přes 3 do 5 m</t>
  </si>
  <si>
    <t>https://podminky.urs.cz/item/CS_URS_2022_01/382122122</t>
  </si>
  <si>
    <t>5922617R</t>
  </si>
  <si>
    <t>dno pravoúhlé nádrže vysoké 3600x1200x1930 stěna tl 140mm užitný objem 8,80m3</t>
  </si>
  <si>
    <t>382122123</t>
  </si>
  <si>
    <t>Montáž dna ŽB prefabrikovaných pravoúhlých nádrží včetně těsnění výšky přes 1 do 3 m hmotnosti do 22 t délky přes 5 do 6,5 m</t>
  </si>
  <si>
    <t>https://podminky.urs.cz/item/CS_URS_2022_01/382122123</t>
  </si>
  <si>
    <t>59226131</t>
  </si>
  <si>
    <t>dno pravoúhlé nádrže vysoké 2100x5800x1930mm stěna tl 140mm užitný objem 23,51m3</t>
  </si>
  <si>
    <t>382122312</t>
  </si>
  <si>
    <t>Montáž zákrytové desky ŽB prefabrikovaných pravoúhlých nádrží délky přes 3 do 5 m</t>
  </si>
  <si>
    <t>https://podminky.urs.cz/item/CS_URS_2022_01/382122312</t>
  </si>
  <si>
    <t>5922618R</t>
  </si>
  <si>
    <t>deska zákrytová pravoúhlé nádrže vysoké se stěnou tl 140mm 3600x1200x250mm otvor 2x d 600mm</t>
  </si>
  <si>
    <t>Poznámka k položce:_x000D_
Poznámka k položce: 2600/2100/250</t>
  </si>
  <si>
    <t>382122313</t>
  </si>
  <si>
    <t>Montáž zákrytové desky ŽB prefabrikovaných pravoúhlých nádrží délky přes 5 do 6,5 m</t>
  </si>
  <si>
    <t>https://podminky.urs.cz/item/CS_URS_2022_01/382122313</t>
  </si>
  <si>
    <t>59226167</t>
  </si>
  <si>
    <t>deska zákrytová pravoúhlé nádrže vysoké se stěnou tl 140mm 2100x5800x250mm otvor 2x d 600mm</t>
  </si>
  <si>
    <t>Poznámka k položce:_x000D_
Poznámka k položce: 2380/6080/250</t>
  </si>
  <si>
    <t>(44+13)*0,8*0,1</t>
  </si>
  <si>
    <t>0,25*0,25*0,45*5+0,45*0,4*0,85+0,2*0,3*0,7*4</t>
  </si>
  <si>
    <t>452313192</t>
  </si>
  <si>
    <t>Příplatek ke zřizování podkladních bloků z betonu prostého za práce ve štole</t>
  </si>
  <si>
    <t>https://podminky.urs.cz/item/CS_URS_2022_01/452313192</t>
  </si>
  <si>
    <t>452351192</t>
  </si>
  <si>
    <t>Příplatek za práce ve štole při bednění desek nebo bloků nebo sedlového lože</t>
  </si>
  <si>
    <t>https://podminky.urs.cz/item/CS_URS_2022_01/452351192</t>
  </si>
  <si>
    <t>0,25*4*0,45*5+(0,45+0,4)*2*0,85+(0,2+0,3)*2*0,7*4</t>
  </si>
  <si>
    <t>Kladení zámkové dlažby komunikací pro pěší ručně tl 60 mm skupiny A pl do 50 m2</t>
  </si>
  <si>
    <t>59245015</t>
  </si>
  <si>
    <t>dlažba zámková tvaru I 200x165x60mm přírodní</t>
  </si>
  <si>
    <t>4,69*1,03 "Přepočtené koeficientem množství</t>
  </si>
  <si>
    <t>596811120</t>
  </si>
  <si>
    <t>Kladení betonové dlažby komunikací pro pěší do lože z kameniva velikosti do 0,09 m2 pl do 50 m2</t>
  </si>
  <si>
    <t>https://podminky.urs.cz/item/CS_URS_2022_01/596811120</t>
  </si>
  <si>
    <t>59245018</t>
  </si>
  <si>
    <t>dlažba tvar obdélník betonová 200x100x60mm přírodní</t>
  </si>
  <si>
    <t>50,28*1,03 "Přepočtené koeficientem množství</t>
  </si>
  <si>
    <t>631311115</t>
  </si>
  <si>
    <t>Mazanina tl přes 50 do 80 mm z betonu prostého bez zvýšených nároků na prostředí tř. C 20/25</t>
  </si>
  <si>
    <t>https://podminky.urs.cz/item/CS_URS_2022_01/631311115</t>
  </si>
  <si>
    <t>(6,08*2,38+3,9*1,5-0,75*0,6*4)*(0,04+0,08)/2</t>
  </si>
  <si>
    <t>631311125</t>
  </si>
  <si>
    <t>Mazanina tl přes 80 do 120 mm z betonu prostého bez zvýšených nároků na prostředí tř. C 20/25</t>
  </si>
  <si>
    <t>https://podminky.urs.cz/item/CS_URS_2022_01/631311125</t>
  </si>
  <si>
    <t>(5,8*2,1+3,6*1,2)*(0,05+0,1)/2</t>
  </si>
  <si>
    <t>632451031</t>
  </si>
  <si>
    <t>Vyrovnávací potěr tl od 10 do 20 mm z MC 15 provedený v ploše</t>
  </si>
  <si>
    <t>https://podminky.urs.cz/item/CS_URS_2022_01/632451031</t>
  </si>
  <si>
    <t>6,08*2,38+3,9*1,5</t>
  </si>
  <si>
    <t>851261131</t>
  </si>
  <si>
    <t>Montáž potrubí z trub litinových hrdlových s integrovaným těsněním otevřený výkop DN 100</t>
  </si>
  <si>
    <t>https://podminky.urs.cz/item/CS_URS_2022_01/851261131</t>
  </si>
  <si>
    <t>55253001</t>
  </si>
  <si>
    <t>trouba vodovodní litinová hrdlová Pz dl 6m DN 100</t>
  </si>
  <si>
    <t>18*1,01 "Přepočtené koeficientem množství</t>
  </si>
  <si>
    <t>851351131</t>
  </si>
  <si>
    <t>Montáž potrubí z trub litinových hrdlových s integrovaným těsněním otevřený výkop DN 200</t>
  </si>
  <si>
    <t>https://podminky.urs.cz/item/CS_URS_2022_01/851351131</t>
  </si>
  <si>
    <t>55253004</t>
  </si>
  <si>
    <t>trouba vodovodní litinová hrdlová Pz dl 6m DN 200</t>
  </si>
  <si>
    <t>51*1,01 "Přepočtené koeficientem množství</t>
  </si>
  <si>
    <t>55253686</t>
  </si>
  <si>
    <t>příruba zaslepovací litinová vodovodní s vnitřním závitem 1" PN10/16 XG-kus DN 80</t>
  </si>
  <si>
    <t>55253215</t>
  </si>
  <si>
    <t>trouba přírubová litinová vodovodní  PN10/40 DN 50 dl 200mm</t>
  </si>
  <si>
    <t>55253217</t>
  </si>
  <si>
    <t>trouba přírubová litinová vodovodní  PN10/40 DN 50 dl 300mm</t>
  </si>
  <si>
    <t>857242192</t>
  </si>
  <si>
    <t>Příplatek za práci ve štole při montáži litinových tvarovek jednoosých přírubových DN 80 až 250</t>
  </si>
  <si>
    <t>https://podminky.urs.cz/item/CS_URS_2022_01/857242192</t>
  </si>
  <si>
    <t>857244192</t>
  </si>
  <si>
    <t>Příplatek za práci ve štole při montáži litinových tvarovek odbočných přírubových DN 80 až 250</t>
  </si>
  <si>
    <t>https://podminky.urs.cz/item/CS_URS_2022_01/857244192</t>
  </si>
  <si>
    <t>857261131</t>
  </si>
  <si>
    <t>Montáž litinových tvarovek jednoosých hrdlových otevřený výkop s integrovaným těsněním DN 100</t>
  </si>
  <si>
    <t>https://podminky.urs.cz/item/CS_URS_2022_01/857261131</t>
  </si>
  <si>
    <t>55253941</t>
  </si>
  <si>
    <t>koleno hrdlové z tvárné litiny,práškový epoxid tl 250µm MMK-kus DN 100-45°</t>
  </si>
  <si>
    <t>857262122</t>
  </si>
  <si>
    <t>Montáž litinových tvarovek jednoosých přírubových otevřený výkop DN 100</t>
  </si>
  <si>
    <t>https://podminky.urs.cz/item/CS_URS_2022_01/857262122</t>
  </si>
  <si>
    <t>3195101R</t>
  </si>
  <si>
    <t>potrubní spojka jištěná proti posuvu  DN 100</t>
  </si>
  <si>
    <t>55253255</t>
  </si>
  <si>
    <t>trouba přírubová litinová vodovodní  PN10/16 DN 100 dl 400mm</t>
  </si>
  <si>
    <t>55253258</t>
  </si>
  <si>
    <t>trouba přírubová litinová vodovodní  PN10/16 DN 100 dl 600mm</t>
  </si>
  <si>
    <t>55253260</t>
  </si>
  <si>
    <t>trouba přírubová litinová vodovodní  PN10/16 DN 100 dl 700mm</t>
  </si>
  <si>
    <t>55253893</t>
  </si>
  <si>
    <t>tvarovka přírubová s hrdlem z tvárné litiny,práškový epoxid tl 250µm EU-kus dl 130mm DN 100</t>
  </si>
  <si>
    <t>55259813</t>
  </si>
  <si>
    <t>přechod přírubový tvárná litina dl 200mm DN 100/50</t>
  </si>
  <si>
    <t>857264122</t>
  </si>
  <si>
    <t>Montáž litinových tvarovek odbočných přírubových otevřený výkop DN 100</t>
  </si>
  <si>
    <t>https://podminky.urs.cz/item/CS_URS_2022_01/857264122</t>
  </si>
  <si>
    <t>55253515</t>
  </si>
  <si>
    <t>tvarovka přírubová litinová s přírubovou odbočkou,práškový epoxid tl 250µm T-kus DN 100/80</t>
  </si>
  <si>
    <t>55253757</t>
  </si>
  <si>
    <t>tvarovka hrdlová s přírubovou odbočkou z tvárné litiny,práškový epoxid tl 250µm MMA-kus DN 150/100</t>
  </si>
  <si>
    <t>857351131</t>
  </si>
  <si>
    <t>Montáž litinových tvarovek jednoosých hrdlových otevřený výkop s integrovaným těsněním DN 200</t>
  </si>
  <si>
    <t>https://podminky.urs.cz/item/CS_URS_2022_01/857351131</t>
  </si>
  <si>
    <t>55253932</t>
  </si>
  <si>
    <t>koleno hrdlové z tvárné litiny,práškový epoxid tl 250µm MMK-kus DN 200-30°</t>
  </si>
  <si>
    <t>55253944</t>
  </si>
  <si>
    <t>koleno hrdlové z tvárné litiny,práškový epoxid tl 250µm MMK-kus DN 200-45°</t>
  </si>
  <si>
    <t>857352122</t>
  </si>
  <si>
    <t>Montáž litinových tvarovek jednoosých přírubových otevřený výkop DN 200</t>
  </si>
  <si>
    <t>https://podminky.urs.cz/item/CS_URS_2022_01/857352122</t>
  </si>
  <si>
    <t>55253306</t>
  </si>
  <si>
    <t>trouba přírubová litinová vodovodní  PN10 DN 200 dl 800mm</t>
  </si>
  <si>
    <t>55253308</t>
  </si>
  <si>
    <t>trouba přírubová litinová vodovodní  PN10 DN 200 dl 1000mm</t>
  </si>
  <si>
    <t>55253896</t>
  </si>
  <si>
    <t>tvarovka přírubová s hrdlem z tvárné litiny,práškový epoxid tl 250µm EU-kus dl 140mm DN 200</t>
  </si>
  <si>
    <t>55254051</t>
  </si>
  <si>
    <t>koleno 90° s patkou přírubové litinové vodovodní N-kus PN10 DN 200</t>
  </si>
  <si>
    <t>55259824</t>
  </si>
  <si>
    <t>přechod přírubový tvárná litina dl 200mm DN 200/100</t>
  </si>
  <si>
    <t>857354122</t>
  </si>
  <si>
    <t>Montáž litinových tvarovek odbočných přírubových otevřený výkop DN 200</t>
  </si>
  <si>
    <t>https://podminky.urs.cz/item/CS_URS_2022_01/857354122</t>
  </si>
  <si>
    <t>55253532</t>
  </si>
  <si>
    <t>tvarovka přírubová litinová s přírubovou odbočkou,práškový epoxid tl 250µm T-kus DN 200/80</t>
  </si>
  <si>
    <t>55253875</t>
  </si>
  <si>
    <t>přechod hrdlový z tvárné litiny,práškový epoxid tl 250µm MMR-kus DN 300/200</t>
  </si>
  <si>
    <t>3195103R</t>
  </si>
  <si>
    <t>potrubní spojka jištěná proti posuvu  DN 300</t>
  </si>
  <si>
    <t>212</t>
  </si>
  <si>
    <t>857373131</t>
  </si>
  <si>
    <t>Montáž litinových tvarovek odbočných hrdlových otevřený výkop s integrovaným těsněním DN 300</t>
  </si>
  <si>
    <t>214</t>
  </si>
  <si>
    <t>https://podminky.urs.cz/item/CS_URS_2022_01/857373131</t>
  </si>
  <si>
    <t>55253778</t>
  </si>
  <si>
    <t>tvarovka hrdlová s přírubovou odbočkou z tvárné litiny,práškový epoxid tl 250µm MMA-kus DN 300/200</t>
  </si>
  <si>
    <t>216</t>
  </si>
  <si>
    <t>218</t>
  </si>
  <si>
    <t>0,65*0,65*3,14*1</t>
  </si>
  <si>
    <t>891181295</t>
  </si>
  <si>
    <t>Příplatek za montáž šoupátek v objektech DN 40 až 1200</t>
  </si>
  <si>
    <t>220</t>
  </si>
  <si>
    <t>https://podminky.urs.cz/item/CS_URS_2022_01/891181295</t>
  </si>
  <si>
    <t>891184195</t>
  </si>
  <si>
    <t>Příplatek za montáž kompenzátorů v objektech DN 40 až 1200</t>
  </si>
  <si>
    <t>222</t>
  </si>
  <si>
    <t>https://podminky.urs.cz/item/CS_URS_2022_01/891184195</t>
  </si>
  <si>
    <t>891185395</t>
  </si>
  <si>
    <t>Příplatek za montáž klapek v objektech DN 40 až 1000</t>
  </si>
  <si>
    <t>224</t>
  </si>
  <si>
    <t>https://podminky.urs.cz/item/CS_URS_2022_01/891185395</t>
  </si>
  <si>
    <t>891212312</t>
  </si>
  <si>
    <t>Montáž přírubového vodoměru DN 50 v šachtě</t>
  </si>
  <si>
    <t>226</t>
  </si>
  <si>
    <t>https://podminky.urs.cz/item/CS_URS_2022_01/891212312</t>
  </si>
  <si>
    <t>891261112</t>
  </si>
  <si>
    <t>Montáž vodovodních šoupátek otevřený výkop DN 100</t>
  </si>
  <si>
    <t>228</t>
  </si>
  <si>
    <t>https://podminky.urs.cz/item/CS_URS_2022_01/891261112</t>
  </si>
  <si>
    <t>42221107</t>
  </si>
  <si>
    <t>šoupátko s přírubami voda kategorie č.4000A DN 100 PN16</t>
  </si>
  <si>
    <t>230</t>
  </si>
  <si>
    <t>422910R2</t>
  </si>
  <si>
    <t>souprava zemní tekeskopická pro šoupátka DN 100mm Rd 1,3-1,8m</t>
  </si>
  <si>
    <t>232</t>
  </si>
  <si>
    <t>891261222</t>
  </si>
  <si>
    <t>Montáž vodovodních šoupátek s ručním kolečkem v šachtách DN 100</t>
  </si>
  <si>
    <t>234</t>
  </si>
  <si>
    <t>https://podminky.urs.cz/item/CS_URS_2022_01/891261222</t>
  </si>
  <si>
    <t>236</t>
  </si>
  <si>
    <t>42210106</t>
  </si>
  <si>
    <t>kolo ruční pro DN 100 D 300mm</t>
  </si>
  <si>
    <t>238</t>
  </si>
  <si>
    <t>891261821</t>
  </si>
  <si>
    <t>Demontáž vodovodních šoupátek s ručním kolečkem v šachtách DN 100</t>
  </si>
  <si>
    <t>240</t>
  </si>
  <si>
    <t>https://podminky.urs.cz/item/CS_URS_2022_01/891261821</t>
  </si>
  <si>
    <t>"demontáž armatur bourané VŠ"7+"demontáž armatur vzdušníkové šachty"2</t>
  </si>
  <si>
    <t>891262312</t>
  </si>
  <si>
    <t>Montáž přírubového vodoměru DN 100 v šachtě</t>
  </si>
  <si>
    <t>242</t>
  </si>
  <si>
    <t>https://podminky.urs.cz/item/CS_URS_2022_01/891262312</t>
  </si>
  <si>
    <t>891264121</t>
  </si>
  <si>
    <t>Montáž kompenzátorů nebo montážních vložek DN 100</t>
  </si>
  <si>
    <t>244</t>
  </si>
  <si>
    <t>https://podminky.urs.cz/item/CS_URS_2022_01/891264121</t>
  </si>
  <si>
    <t>42273007</t>
  </si>
  <si>
    <t>montážní vložka přírubová litinová DN 100 PN 16</t>
  </si>
  <si>
    <t>246</t>
  </si>
  <si>
    <t>891265321</t>
  </si>
  <si>
    <t>Montáž zpětných klapek DN 100</t>
  </si>
  <si>
    <t>248</t>
  </si>
  <si>
    <t>https://podminky.urs.cz/item/CS_URS_2022_01/891265321</t>
  </si>
  <si>
    <t>42283044</t>
  </si>
  <si>
    <t>klapka zpětná samočinná přírubová litinová PN 16 pro vodu DN 100</t>
  </si>
  <si>
    <t>250</t>
  </si>
  <si>
    <t>891266331</t>
  </si>
  <si>
    <t>Montáž vtokových košů v objektech DN 100</t>
  </si>
  <si>
    <t>252</t>
  </si>
  <si>
    <t>https://podminky.urs.cz/item/CS_URS_2022_01/891266331</t>
  </si>
  <si>
    <t>42266623</t>
  </si>
  <si>
    <t>filtr s výměnnou vložkou PN40 DN 100</t>
  </si>
  <si>
    <t>254</t>
  </si>
  <si>
    <t>891351112</t>
  </si>
  <si>
    <t>Montáž vodovodních šoupátek otevřený výkop DN 200</t>
  </si>
  <si>
    <t>256</t>
  </si>
  <si>
    <t>https://podminky.urs.cz/item/CS_URS_2022_01/891351112</t>
  </si>
  <si>
    <t>42221110</t>
  </si>
  <si>
    <t>šoupátko s přírubami voda kategorie č.4000A DN 200 PN10</t>
  </si>
  <si>
    <t>258</t>
  </si>
  <si>
    <t>422910R3</t>
  </si>
  <si>
    <t>souprava zemní tekeskopická pro šoupátka DN 200mm Rd 1,3-1,8m</t>
  </si>
  <si>
    <t>260</t>
  </si>
  <si>
    <t>891351222</t>
  </si>
  <si>
    <t>Montáž vodovodních šoupátek s ručním kolečkem v šachtách DN 200</t>
  </si>
  <si>
    <t>262</t>
  </si>
  <si>
    <t>https://podminky.urs.cz/item/CS_URS_2022_01/891351222</t>
  </si>
  <si>
    <t>264</t>
  </si>
  <si>
    <t>42210103</t>
  </si>
  <si>
    <t>kolo ruční pro DN 200 D 350mm</t>
  </si>
  <si>
    <t>266</t>
  </si>
  <si>
    <t>891354121</t>
  </si>
  <si>
    <t>Montáž kompenzátorů nebo montážních vložek DN 200</t>
  </si>
  <si>
    <t>268</t>
  </si>
  <si>
    <t>https://podminky.urs.cz/item/CS_URS_2022_01/891354121</t>
  </si>
  <si>
    <t>42273010</t>
  </si>
  <si>
    <t>montážní vložka přírubová litinová DN 200 PN 16</t>
  </si>
  <si>
    <t>270</t>
  </si>
  <si>
    <t>891355321</t>
  </si>
  <si>
    <t>Montáž zpětných klapek DN 200</t>
  </si>
  <si>
    <t>272</t>
  </si>
  <si>
    <t>https://podminky.urs.cz/item/CS_URS_2022_01/891355321</t>
  </si>
  <si>
    <t>42283047</t>
  </si>
  <si>
    <t>klapka zpětná samočinná přírubová litinová PN 16 pro vodu DN 200</t>
  </si>
  <si>
    <t>274</t>
  </si>
  <si>
    <t>891356331</t>
  </si>
  <si>
    <t>Montáž vtokových košů v objektech DN 200</t>
  </si>
  <si>
    <t>276</t>
  </si>
  <si>
    <t>https://podminky.urs.cz/item/CS_URS_2022_01/891356331</t>
  </si>
  <si>
    <t>42266626</t>
  </si>
  <si>
    <t>filtr s výměnnou vložkou PN40 DN 200</t>
  </si>
  <si>
    <t>278</t>
  </si>
  <si>
    <t>892271111</t>
  </si>
  <si>
    <t>Tlaková zkouška vodou potrubí DN 100 nebo 125</t>
  </si>
  <si>
    <t>280</t>
  </si>
  <si>
    <t>https://podminky.urs.cz/item/CS_URS_2022_01/892271111</t>
  </si>
  <si>
    <t>892273122</t>
  </si>
  <si>
    <t>Proplach a dezinfekce vodovodního potrubí DN od 80 do 125</t>
  </si>
  <si>
    <t>282</t>
  </si>
  <si>
    <t>https://podminky.urs.cz/item/CS_URS_2022_01/892273122</t>
  </si>
  <si>
    <t>284</t>
  </si>
  <si>
    <t>286</t>
  </si>
  <si>
    <t>894302161</t>
  </si>
  <si>
    <t>Stěny šachet tl nad 200 mm ze ŽB bez zvýšených nároků na prostředí tř. C 25/30</t>
  </si>
  <si>
    <t>288</t>
  </si>
  <si>
    <t>https://podminky.urs.cz/item/CS_URS_2022_01/894302161</t>
  </si>
  <si>
    <t>(1,05+0,6)*2*0,15*(0,6+0,28*2+0,38)</t>
  </si>
  <si>
    <t>894302193</t>
  </si>
  <si>
    <t>Příplatek za tloušťku stěn šachet ze ŽB do 200 mm</t>
  </si>
  <si>
    <t>290</t>
  </si>
  <si>
    <t>https://podminky.urs.cz/item/CS_URS_2022_01/894302193</t>
  </si>
  <si>
    <t>894302261</t>
  </si>
  <si>
    <t>Strop šachet ze ŽB bez zvýšených nároků na prostředí tř. C 25/30</t>
  </si>
  <si>
    <t>292</t>
  </si>
  <si>
    <t>https://podminky.urs.cz/item/CS_URS_2022_01/894302261</t>
  </si>
  <si>
    <t>0,6*0,15*0,15*4</t>
  </si>
  <si>
    <t>894502201</t>
  </si>
  <si>
    <t>Bednění stěn šachet pravoúhlých nebo vícehranných oboustranné</t>
  </si>
  <si>
    <t>294</t>
  </si>
  <si>
    <t>https://podminky.urs.cz/item/CS_URS_2022_01/894502201</t>
  </si>
  <si>
    <t>(1,05+0,75+0,9+0,6)*2*(0,6+0,28*2+0,38)</t>
  </si>
  <si>
    <t>894503111</t>
  </si>
  <si>
    <t>Bednění deskových stropů šachet</t>
  </si>
  <si>
    <t>296</t>
  </si>
  <si>
    <t>https://podminky.urs.cz/item/CS_URS_2022_01/894503111</t>
  </si>
  <si>
    <t>0,6*0,15*2*4</t>
  </si>
  <si>
    <t>149</t>
  </si>
  <si>
    <t>894608211</t>
  </si>
  <si>
    <t>Výztuž šachet ze svařovaných sítí typu Kari</t>
  </si>
  <si>
    <t>298</t>
  </si>
  <si>
    <t>https://podminky.urs.cz/item/CS_URS_2022_01/894608211</t>
  </si>
  <si>
    <t>300</t>
  </si>
  <si>
    <t>151</t>
  </si>
  <si>
    <t>2866175R</t>
  </si>
  <si>
    <t>poklop šachtový litinový čtvercový 600x600mms rámem, pantem, těsněním a zámkem pro třídu zatížení B125</t>
  </si>
  <si>
    <t>304</t>
  </si>
  <si>
    <t>153</t>
  </si>
  <si>
    <t>306</t>
  </si>
  <si>
    <t>308</t>
  </si>
  <si>
    <t>155</t>
  </si>
  <si>
    <t>310</t>
  </si>
  <si>
    <t>312</t>
  </si>
  <si>
    <t>157</t>
  </si>
  <si>
    <t>314</t>
  </si>
  <si>
    <t>316</t>
  </si>
  <si>
    <t>18+51</t>
  </si>
  <si>
    <t>159</t>
  </si>
  <si>
    <t>899910201</t>
  </si>
  <si>
    <t>Výplň potrubí spádem cementopopílkovou suspenzí délky potrubí do 50 m</t>
  </si>
  <si>
    <t>318</t>
  </si>
  <si>
    <t>https://podminky.urs.cz/item/CS_URS_2022_01/899910201</t>
  </si>
  <si>
    <t>"zaplnění vzdušníkové šachty"1,5*1,2*1</t>
  </si>
  <si>
    <t>"zaplnění VŠ"2,1*4,1*1,5</t>
  </si>
  <si>
    <t>320</t>
  </si>
  <si>
    <t>0,15*0,15*3,14*36</t>
  </si>
  <si>
    <t>161</t>
  </si>
  <si>
    <t>322</t>
  </si>
  <si>
    <t>"bourání stávající VŠ"(2,5+4,1)*2*1*0,2</t>
  </si>
  <si>
    <t>324</t>
  </si>
  <si>
    <t>"stavební suť"12,192</t>
  </si>
  <si>
    <t>163</t>
  </si>
  <si>
    <t>326</t>
  </si>
  <si>
    <t>328</t>
  </si>
  <si>
    <t>50,42*9 "Přepočtené koeficientem množství</t>
  </si>
  <si>
    <t>165</t>
  </si>
  <si>
    <t>330</t>
  </si>
  <si>
    <t>50,28*0,255+4,69*0,26</t>
  </si>
  <si>
    <t>332</t>
  </si>
  <si>
    <t>167</t>
  </si>
  <si>
    <t>334</t>
  </si>
  <si>
    <t>54,97*0,44</t>
  </si>
  <si>
    <t>336</t>
  </si>
  <si>
    <t>169</t>
  </si>
  <si>
    <t>711111001</t>
  </si>
  <si>
    <t>Provedení izolace proti zemní vlhkosti vodorovné za studena nátěrem penetračním</t>
  </si>
  <si>
    <t>338</t>
  </si>
  <si>
    <t>https://podminky.urs.cz/item/CS_URS_2022_01/711111001</t>
  </si>
  <si>
    <t>6,08*2,38+3,9*1,5-0,75*0,6*4</t>
  </si>
  <si>
    <t>11163150</t>
  </si>
  <si>
    <t>lak penetrační asfaltový</t>
  </si>
  <si>
    <t>340</t>
  </si>
  <si>
    <t>Poznámka k položce:_x000D_
Poznámka k položce: Spotřeba 0,3-0,4kg/m2</t>
  </si>
  <si>
    <t>18,52*0,00033 "Přepočtené koeficientem množství</t>
  </si>
  <si>
    <t>171</t>
  </si>
  <si>
    <t>711112001</t>
  </si>
  <si>
    <t>Provedení izolace proti zemní vlhkosti svislé za studena nátěrem penetračním</t>
  </si>
  <si>
    <t>342</t>
  </si>
  <si>
    <t>https://podminky.urs.cz/item/CS_URS_2022_01/711112001</t>
  </si>
  <si>
    <t>(6,08+2,38+3,9+1,5)*2*0,5</t>
  </si>
  <si>
    <t>344</t>
  </si>
  <si>
    <t>13,86*0,00034 "Přepočtené koeficientem množství</t>
  </si>
  <si>
    <t>173</t>
  </si>
  <si>
    <t>711141559</t>
  </si>
  <si>
    <t>Provedení izolace proti zemní vlhkosti pásy přitavením vodorovné NAIP</t>
  </si>
  <si>
    <t>346</t>
  </si>
  <si>
    <t>https://podminky.urs.cz/item/CS_URS_2022_01/711141559</t>
  </si>
  <si>
    <t>62853004</t>
  </si>
  <si>
    <t>pás asfaltový natavitelný modifikovaný SBS tl 4,0mm s vložkou ze skleněné tkaniny a spalitelnou PE fólií nebo jemnozrnným minerálním posypem na horním povrchu</t>
  </si>
  <si>
    <t>348</t>
  </si>
  <si>
    <t>18,52*1,1655 "Přepočtené koeficientem množství</t>
  </si>
  <si>
    <t>175</t>
  </si>
  <si>
    <t>711142559</t>
  </si>
  <si>
    <t>Provedení izolace proti zemní vlhkosti pásy přitavením svislé NAIP</t>
  </si>
  <si>
    <t>350</t>
  </si>
  <si>
    <t>https://podminky.urs.cz/item/CS_URS_2022_01/711142559</t>
  </si>
  <si>
    <t>352</t>
  </si>
  <si>
    <t>13,86*1,221 "Přepočtené koeficientem množství</t>
  </si>
  <si>
    <t>177</t>
  </si>
  <si>
    <t>998711101</t>
  </si>
  <si>
    <t>Přesun hmot tonážní pro izolace proti vodě, vlhkosti a plynům v objektech v do 6 m</t>
  </si>
  <si>
    <t>354</t>
  </si>
  <si>
    <t>https://podminky.urs.cz/item/CS_URS_2022_01/998711101</t>
  </si>
  <si>
    <t>722</t>
  </si>
  <si>
    <t>Zdravotechnika - vnitřní vodovod</t>
  </si>
  <si>
    <t>722224116</t>
  </si>
  <si>
    <t>Kohout plnicí nebo vypouštěcí G 3/4" PN 10 s jedním závitem</t>
  </si>
  <si>
    <t>356</t>
  </si>
  <si>
    <t>https://podminky.urs.cz/item/CS_URS_2022_01/722224116</t>
  </si>
  <si>
    <t>179</t>
  </si>
  <si>
    <t>722239103</t>
  </si>
  <si>
    <t>Montáž armatur vodovodních se dvěma závity G 1"</t>
  </si>
  <si>
    <t>358</t>
  </si>
  <si>
    <t>https://podminky.urs.cz/item/CS_URS_2022_01/722239103</t>
  </si>
  <si>
    <t>31942750</t>
  </si>
  <si>
    <t>přechod vnější-vnitřní závit redukovaný mosaz 3/4"x1"</t>
  </si>
  <si>
    <t>360</t>
  </si>
  <si>
    <t>181</t>
  </si>
  <si>
    <t>998722101</t>
  </si>
  <si>
    <t>Přesun hmot tonážní pro vnitřní vodovod v objektech v do 6 m</t>
  </si>
  <si>
    <t>362</t>
  </si>
  <si>
    <t>https://podminky.urs.cz/item/CS_URS_2022_01/998722101</t>
  </si>
  <si>
    <t>767</t>
  </si>
  <si>
    <t>Konstrukce zámečnické</t>
  </si>
  <si>
    <t>767861001</t>
  </si>
  <si>
    <t>Montáž vnitřních kovových žebříků přímých dl do 2 m kotvených do betonu</t>
  </si>
  <si>
    <t>364</t>
  </si>
  <si>
    <t>https://podminky.urs.cz/item/CS_URS_2022_01/767861001</t>
  </si>
  <si>
    <t>183</t>
  </si>
  <si>
    <t>44983026</t>
  </si>
  <si>
    <t>žebřík výstupový jednoduchý přímý z nerezové oceli dl 2m</t>
  </si>
  <si>
    <t>366</t>
  </si>
  <si>
    <t>767861011</t>
  </si>
  <si>
    <t>Montáž vnitřních kovových žebříků přímých dl přes 2 do 5 m kotvených do betonu</t>
  </si>
  <si>
    <t>368</t>
  </si>
  <si>
    <t>https://podminky.urs.cz/item/CS_URS_2022_01/767861011</t>
  </si>
  <si>
    <t>185</t>
  </si>
  <si>
    <t>44983027</t>
  </si>
  <si>
    <t>žebřík výstupový jednoduchý přímý z nerezové oceli dl 4m</t>
  </si>
  <si>
    <t>370</t>
  </si>
  <si>
    <t>998767101</t>
  </si>
  <si>
    <t>Přesun hmot tonážní pro zámečnické konstrukce v objektech v do 6 m</t>
  </si>
  <si>
    <t>372</t>
  </si>
  <si>
    <t>https://podminky.urs.cz/item/CS_URS_2022_01/998767101</t>
  </si>
  <si>
    <t>401 - Přeložky sítí VO</t>
  </si>
  <si>
    <t>401 - Přeložka sítí VO</t>
  </si>
  <si>
    <t>Ing. Tomáš Veselý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</si>
  <si>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</si>
  <si>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</si>
  <si>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</si>
  <si>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</si>
  <si>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 xml:space="preserve">    46-M-Z - Zemní práce při extr.mont.pracích - Zádlažby</t>
  </si>
  <si>
    <t>Vodorovná doprava vybouraných hmot do 1 km</t>
  </si>
  <si>
    <t>-1242230812</t>
  </si>
  <si>
    <t>Příplatek ZKD 1 km u vodorovné dopravy vybouraných hmot</t>
  </si>
  <si>
    <t>1440367244</t>
  </si>
  <si>
    <t>Poplatek za uložení stavebního odpadu na recyklační skládce (skládkovné) z prostého betonu pod kódem 17 01 01</t>
  </si>
  <si>
    <t>1128459725</t>
  </si>
  <si>
    <t>997221873</t>
  </si>
  <si>
    <t>-1396920698</t>
  </si>
  <si>
    <t>210280003</t>
  </si>
  <si>
    <t>Zkoušky a prohlídky el rozvodů a zařízení celková prohlídka pro objem montážních prací přes 500 do 1 000 tis Kč</t>
  </si>
  <si>
    <t>986646088</t>
  </si>
  <si>
    <t>741810011</t>
  </si>
  <si>
    <t>Příplatek k celkové prohlídce za každých dalších 500 000,- Kč</t>
  </si>
  <si>
    <t>-1694447684</t>
  </si>
  <si>
    <t>Práce a dodávky M</t>
  </si>
  <si>
    <t>21-M</t>
  </si>
  <si>
    <t>Elektromontáže</t>
  </si>
  <si>
    <t>210100422</t>
  </si>
  <si>
    <t>Ukončení kabelů a vodičů kabelovou koncovkou do 4 žil do 1 kV včetně zapojení KSM 35 do 4x16 mm2</t>
  </si>
  <si>
    <t>-1569005868</t>
  </si>
  <si>
    <t>VL01</t>
  </si>
  <si>
    <t>Odpojení kabelů a vodičů do 4 žil 1 kV do 4x16 mm2</t>
  </si>
  <si>
    <t>-163473902</t>
  </si>
  <si>
    <t>210812035</t>
  </si>
  <si>
    <t>Montáž kabel Cu plný kulatý do 1 kV 4x16 mm2 uložený volně nebo v liště (např. CYKY)</t>
  </si>
  <si>
    <t>-1812570375</t>
  </si>
  <si>
    <t>210813035</t>
  </si>
  <si>
    <t>Montáž kabelu Cu plného nebo laněného do 1 kV žíly 4x16 mm2 (např. CYKY) bez ukončení uloženého pevně</t>
  </si>
  <si>
    <t>-1508877702</t>
  </si>
  <si>
    <t>34111080</t>
  </si>
  <si>
    <t>kabel silový s Cu jádrem 1kV 4x16mm2 (CYKY)</t>
  </si>
  <si>
    <t>-681283771</t>
  </si>
  <si>
    <t>210812001</t>
  </si>
  <si>
    <t>Montáž kabelu Cu plného nebo laněného do 1 kV žíly 2x1,5 až 6 mm2 (např. CYKY) bez ukončení uloženého volně nebo v liště</t>
  </si>
  <si>
    <t>688882838</t>
  </si>
  <si>
    <t>34143156</t>
  </si>
  <si>
    <t>kabel ovládací flexibilní stíněný Cu opletením jádro Cu lanované izolace PVC plášť PVC 300/500V (CMFM) 2x1,50mm2</t>
  </si>
  <si>
    <t>-1451285822</t>
  </si>
  <si>
    <t>210191509</t>
  </si>
  <si>
    <t>Montáž skříní pojistkových rozpojovacích</t>
  </si>
  <si>
    <t>45081433</t>
  </si>
  <si>
    <t>357V5</t>
  </si>
  <si>
    <t>Rozpojovací skříň RF6:6, včetně jištění</t>
  </si>
  <si>
    <t>-1157829388</t>
  </si>
  <si>
    <t>210202013</t>
  </si>
  <si>
    <t>Montáž svítidlo výbojkové průmyslové nebo venkovní na výložník</t>
  </si>
  <si>
    <t>-628274091</t>
  </si>
  <si>
    <t>210202016</t>
  </si>
  <si>
    <t>Montáž svítidlo výbojkové průmyslové nebo venkovní na sloupek parkový</t>
  </si>
  <si>
    <t>-1681823495</t>
  </si>
  <si>
    <t>210202016d</t>
  </si>
  <si>
    <t>Demontáž svítidlo výbojkové průmyslové nebo venkovní na sloupek parkový</t>
  </si>
  <si>
    <t>1044126863</t>
  </si>
  <si>
    <t>210203700x1</t>
  </si>
  <si>
    <t>Naadresování, zprovoznění komunikačních členů svítidel</t>
  </si>
  <si>
    <t>-1148985078</t>
  </si>
  <si>
    <t>T04</t>
  </si>
  <si>
    <t>Svítidlo LED sadové 25 W, vč. komunikačního členu dle standardů provozovatele</t>
  </si>
  <si>
    <t>1666133722</t>
  </si>
  <si>
    <t>T11</t>
  </si>
  <si>
    <t>Svítidlo LED silniční 100 W, vč. komunikačního členu dle standardů provozovatele</t>
  </si>
  <si>
    <t>T15</t>
  </si>
  <si>
    <t>Svítidlo LED silniční 75 W, vč. komunikačního členu dle standardů provozovatele</t>
  </si>
  <si>
    <t>831297360</t>
  </si>
  <si>
    <t>T25</t>
  </si>
  <si>
    <t>Svítidlo LED silniční 25 W, vč. komunikačního členu dle standardů provozovatele</t>
  </si>
  <si>
    <t>1398554950</t>
  </si>
  <si>
    <t>210204002</t>
  </si>
  <si>
    <t>Montáž stožárů osvětlení parkových ocelových</t>
  </si>
  <si>
    <t>1636458811</t>
  </si>
  <si>
    <t>210204011</t>
  </si>
  <si>
    <t>Montáž stožárů osvětlení ocelových samostatně stojících délky do 12 m</t>
  </si>
  <si>
    <t>-1867179208</t>
  </si>
  <si>
    <t>31674113v</t>
  </si>
  <si>
    <t>Stožár osvětlovací uliční 5 m v provedení "Brno", včetně termoplastické manžety</t>
  </si>
  <si>
    <t>1558190919</t>
  </si>
  <si>
    <t>31674109v</t>
  </si>
  <si>
    <t>Stožár osvětlovací uliční 10 m v provedení "Brno", včetně termoplastické manžety</t>
  </si>
  <si>
    <t>934152469</t>
  </si>
  <si>
    <t>210204011-D</t>
  </si>
  <si>
    <t>Demontáž stožárů osvětlení ocelových délky do 12 m, včetně svítidla, výložníku, výzbroje, základu a ekologické recyklace</t>
  </si>
  <si>
    <t>1839946508</t>
  </si>
  <si>
    <t>210204103</t>
  </si>
  <si>
    <t>Montáž výložníků osvětlení jednoramenných sloupových hmotnosti do 35 kg</t>
  </si>
  <si>
    <t>-195655852</t>
  </si>
  <si>
    <t>210204112</t>
  </si>
  <si>
    <t>Montáž výložníků osvětlení dvouramenných nástěnných hmotnosti do 70 kg</t>
  </si>
  <si>
    <t>31673001v</t>
  </si>
  <si>
    <t>výložník obloukový jednoduchý k osvětlovacím stožárům uličním, vyložení do 3500mm</t>
  </si>
  <si>
    <t>-1220710634</t>
  </si>
  <si>
    <t>31673002v</t>
  </si>
  <si>
    <t>výložník sadový obloukový jednoduchý k osvětlovacím stožárům, vyložení do 1000mm</t>
  </si>
  <si>
    <t>91666922</t>
  </si>
  <si>
    <t>316730021v</t>
  </si>
  <si>
    <t>výložník sadový obloukový dvouramenný k osvětlovacím stožárům, vyložení do 1000mm</t>
  </si>
  <si>
    <t>213353049</t>
  </si>
  <si>
    <t>210204202</t>
  </si>
  <si>
    <t>Montáž elektrovýzbroje stožárů osvětlení 2 okruhy</t>
  </si>
  <si>
    <t>81715811</t>
  </si>
  <si>
    <t>M5</t>
  </si>
  <si>
    <t>Elektrovýzbroj stožárová - 2 okruhy</t>
  </si>
  <si>
    <t>-1821251590</t>
  </si>
  <si>
    <t>210220022</t>
  </si>
  <si>
    <t>Montáž uzemňovacího vedení vodičů FeZn pomocí svorek v zemi drátem do 10 mm ve městské zástavbě</t>
  </si>
  <si>
    <t>1245115404</t>
  </si>
  <si>
    <t>35441073</t>
  </si>
  <si>
    <t>drát D 10mm FeZn</t>
  </si>
  <si>
    <t>1607688299</t>
  </si>
  <si>
    <t>210220301</t>
  </si>
  <si>
    <t>Montáž svorek hromosvodných se 2 šrouby</t>
  </si>
  <si>
    <t>1462375185</t>
  </si>
  <si>
    <t>35441885</t>
  </si>
  <si>
    <t>svorka spojovací pro lano D 8-10mm</t>
  </si>
  <si>
    <t>696070660</t>
  </si>
  <si>
    <t>210280211</t>
  </si>
  <si>
    <t>Měření zemních odporů zemniče prvního nebo samostatného</t>
  </si>
  <si>
    <t>-1267834199</t>
  </si>
  <si>
    <t>210280215</t>
  </si>
  <si>
    <t>Příplatek k měření zemních odporů prvního zemniče za každý další zemnič v síti</t>
  </si>
  <si>
    <t>2033949594</t>
  </si>
  <si>
    <t>210280712</t>
  </si>
  <si>
    <t>Měření intenzity osvětlení na pracovišti do 50 svítidel</t>
  </si>
  <si>
    <t>-729197570</t>
  </si>
  <si>
    <t>P3</t>
  </si>
  <si>
    <t>Číslování stožáru VO, nebo skříně VO číslem evidenčním</t>
  </si>
  <si>
    <t>-1058038252</t>
  </si>
  <si>
    <t>v_14</t>
  </si>
  <si>
    <t>Montážní pěna</t>
  </si>
  <si>
    <t>ks</t>
  </si>
  <si>
    <t>-1687908983</t>
  </si>
  <si>
    <t>22-M</t>
  </si>
  <si>
    <t>Montáže technologických zařízení pro dopravní stavby</t>
  </si>
  <si>
    <t>220180201</t>
  </si>
  <si>
    <t>Zatažení do tvárnicové tratě kabelu hmotnosti do 2 kg/m</t>
  </si>
  <si>
    <t>1127114727</t>
  </si>
  <si>
    <t>220180201-D</t>
  </si>
  <si>
    <t>Demontáž - Zatažení do tvárnicové tratě kabelu hmotnosti do 2 kg/m</t>
  </si>
  <si>
    <t>-165739620</t>
  </si>
  <si>
    <t>220182002</t>
  </si>
  <si>
    <t>Zatažení chráničky 63 mm do chráničky 110 mm</t>
  </si>
  <si>
    <t>-490398042</t>
  </si>
  <si>
    <t>46-M</t>
  </si>
  <si>
    <t>Zemní práce při extr.mont.pracích</t>
  </si>
  <si>
    <t>460050703</t>
  </si>
  <si>
    <t>Hloubení nezapažených jam pro stožáry veřejného osvětlení ručně v hornině tř 3</t>
  </si>
  <si>
    <t>-1576466329</t>
  </si>
  <si>
    <t>460080013</t>
  </si>
  <si>
    <t>Základové konstrukce z monolitického betonu C 12/15 bez bednění</t>
  </si>
  <si>
    <t>1759447894</t>
  </si>
  <si>
    <t>59246115v</t>
  </si>
  <si>
    <t>dlažba betonová chodníková 300x300x32mm přírodní  do základu</t>
  </si>
  <si>
    <t>1426909353</t>
  </si>
  <si>
    <t>28610563</t>
  </si>
  <si>
    <t>trubka drenážní korugovaná sendvičová HD-PE SN 4 perforace 360° pro liniové stavby DN 300</t>
  </si>
  <si>
    <t>-394355204</t>
  </si>
  <si>
    <t>460080112</t>
  </si>
  <si>
    <t>Bourání základu betonového se záhozem jámy sypaninou</t>
  </si>
  <si>
    <t>597064136</t>
  </si>
  <si>
    <t>460161252</t>
  </si>
  <si>
    <t>Hloubení kabelových rýh ručně š 50 cm hl 60 cm v hornině tř I skupiny 3</t>
  </si>
  <si>
    <t>-762449880</t>
  </si>
  <si>
    <t>460161272</t>
  </si>
  <si>
    <t>Hloubení kabelových rýh ručně š 50 cm hl 80 cm v hornině tř I skupiny 3</t>
  </si>
  <si>
    <t>773472474</t>
  </si>
  <si>
    <t>460161682</t>
  </si>
  <si>
    <t>Hloubení kabelových rýh ručně š 80 cm hl 120 cm v hornině tř I skupiny 3</t>
  </si>
  <si>
    <t>-1467219738</t>
  </si>
  <si>
    <t>460470001</t>
  </si>
  <si>
    <t>Provizorní zajištění potrubí ve výkopech při křížení s kabelem</t>
  </si>
  <si>
    <t>108763845</t>
  </si>
  <si>
    <t>460470011</t>
  </si>
  <si>
    <t>Provizorní zajištění kabelů ve výkopech při jejich křížení</t>
  </si>
  <si>
    <t>-811408246</t>
  </si>
  <si>
    <t>460490013</t>
  </si>
  <si>
    <t>Krytí kabelů výstražnou fólií šířky 34 cm</t>
  </si>
  <si>
    <t>-1426093158</t>
  </si>
  <si>
    <t>460510064</t>
  </si>
  <si>
    <t>Kabelové prostupy z trub plastových do rýhy s obsypem, průměru do 10 cm</t>
  </si>
  <si>
    <t>-1465310</t>
  </si>
  <si>
    <t>345713520</t>
  </si>
  <si>
    <t>trubka elektroinstalační ohebná Kopoflex, HDPE+LDPE KF 09063</t>
  </si>
  <si>
    <t>714240846</t>
  </si>
  <si>
    <t>460510075</t>
  </si>
  <si>
    <t>Kabelové prostupy z trub plastových do rýhy s obetonováním, průměru do 15 cm</t>
  </si>
  <si>
    <t>-1467362896</t>
  </si>
  <si>
    <t>345713550</t>
  </si>
  <si>
    <t>trubka elektroinstalační ohebná Kopoflex, HDPE+LDPE KF 09110</t>
  </si>
  <si>
    <t>1091491758</t>
  </si>
  <si>
    <t>460431262</t>
  </si>
  <si>
    <t>Zásyp kabelových rýh ručně se zhutněním š 50 cm hl 60 cm z horniny tř I skupiny 3</t>
  </si>
  <si>
    <t>1533492333</t>
  </si>
  <si>
    <t>460560263</t>
  </si>
  <si>
    <t>Zásyp rýh ručně šířky 50 cm, hloubky 80 cm, z horniny třídy 3</t>
  </si>
  <si>
    <t>1914818700</t>
  </si>
  <si>
    <t>460431712</t>
  </si>
  <si>
    <t>Zásyp kabelových rýh ručně se zhutněním š 80 cm hl 120 cm z horniny tř I skupiny 3</t>
  </si>
  <si>
    <t>-346315139</t>
  </si>
  <si>
    <t>460581121</t>
  </si>
  <si>
    <t>Zatravnění včetně zalití vodou na rovině</t>
  </si>
  <si>
    <t>-1259066700</t>
  </si>
  <si>
    <t>vl51</t>
  </si>
  <si>
    <t>Betonový recyklát pro zásyp výkopu</t>
  </si>
  <si>
    <t>-1709237379</t>
  </si>
  <si>
    <t>460661113</t>
  </si>
  <si>
    <t>Kabelové lože z písku pro kabely nn bez zakrytí š lože přes 50 do 65 cm</t>
  </si>
  <si>
    <t>306611696</t>
  </si>
  <si>
    <t>468051121</t>
  </si>
  <si>
    <t>Bourání základu betonového při elektromontážích</t>
  </si>
  <si>
    <t>-779979009</t>
  </si>
  <si>
    <t>P36</t>
  </si>
  <si>
    <t>Doprava, zřízení a odstranění provizorní lávky přes výkop</t>
  </si>
  <si>
    <t>-1850413783</t>
  </si>
  <si>
    <t>P8</t>
  </si>
  <si>
    <t>Příplatek za hloubení výkopů v obsazené trase</t>
  </si>
  <si>
    <t>-1080898933</t>
  </si>
  <si>
    <t>V20</t>
  </si>
  <si>
    <t>Manipulace s pevnou zábranou pro trasu výkopu -běžný metr</t>
  </si>
  <si>
    <t>-1146709771</t>
  </si>
  <si>
    <t>v53</t>
  </si>
  <si>
    <t>Manipulace vedení, dozor správce sítě</t>
  </si>
  <si>
    <t>691628767</t>
  </si>
  <si>
    <t>v_13</t>
  </si>
  <si>
    <t>Utěsnění kabelů v prostupu pěnou</t>
  </si>
  <si>
    <t>-618201621</t>
  </si>
  <si>
    <t>46-M-Z</t>
  </si>
  <si>
    <t>Zemní práce při extr.mont.pracích - Zádlažby</t>
  </si>
  <si>
    <t>460030162</t>
  </si>
  <si>
    <t>Odstranění podkladu nebo krytu komunikace z betonu prostého tloušťky do 30 cm</t>
  </si>
  <si>
    <t>-381379067</t>
  </si>
  <si>
    <t>468021212</t>
  </si>
  <si>
    <t>Rozebrání dlažeb při elektromontážích ručně z dlaždic betonových nebo keramických do písku spáry nezalité</t>
  </si>
  <si>
    <t>525436074</t>
  </si>
  <si>
    <t>Podklad ze štěrkodrtě ŠD tl 150 mm</t>
  </si>
  <si>
    <t>1898596881</t>
  </si>
  <si>
    <t>567132115</t>
  </si>
  <si>
    <t>Podklad ze směsi stmelené cementem SC C 8/10 (KSC I) tl 200 mm</t>
  </si>
  <si>
    <t>-1819257832</t>
  </si>
  <si>
    <t>Kladení zámkové dlažby pozemních komunikací tl 80 mm</t>
  </si>
  <si>
    <t>1050319084</t>
  </si>
  <si>
    <t>59245090</t>
  </si>
  <si>
    <t>dlažba zámková profilová 230x140x80mm přírodní</t>
  </si>
  <si>
    <t>286179551</t>
  </si>
  <si>
    <t>P11</t>
  </si>
  <si>
    <t>Vytyčení trasy vedení kabelového podzemního v zastavěném prostoru</t>
  </si>
  <si>
    <t>1774164232</t>
  </si>
  <si>
    <t>P12</t>
  </si>
  <si>
    <t>Zaměření skutečného provedení stavby</t>
  </si>
  <si>
    <t>1674720942</t>
  </si>
  <si>
    <t>P13</t>
  </si>
  <si>
    <t>Vytyčení IS</t>
  </si>
  <si>
    <t>1232092864</t>
  </si>
  <si>
    <t>P37</t>
  </si>
  <si>
    <t>Zkouška zhutnění komplexní</t>
  </si>
  <si>
    <t>895355441</t>
  </si>
  <si>
    <t>402 - Nové sítě VO</t>
  </si>
  <si>
    <t>1573202841</t>
  </si>
  <si>
    <t>458771643</t>
  </si>
  <si>
    <t>-285874824</t>
  </si>
  <si>
    <t>57107893</t>
  </si>
  <si>
    <t>-1857656042</t>
  </si>
  <si>
    <t>-1549897963</t>
  </si>
  <si>
    <t>210191509x2</t>
  </si>
  <si>
    <t>Úprava ve stávajícím rozvaděči RVO - rozdělení na regulovanou a neregulovanou část, doplnění systému MSB-K a související úpravy rozváděče</t>
  </si>
  <si>
    <t>-264162777</t>
  </si>
  <si>
    <t>-1889510217</t>
  </si>
  <si>
    <t>-771460870</t>
  </si>
  <si>
    <t>1831207177</t>
  </si>
  <si>
    <t>-1832114640</t>
  </si>
  <si>
    <t>-1778712302</t>
  </si>
  <si>
    <t>-875728978</t>
  </si>
  <si>
    <t>-769919767</t>
  </si>
  <si>
    <t>383866605</t>
  </si>
  <si>
    <t>1025786759</t>
  </si>
  <si>
    <t>T18</t>
  </si>
  <si>
    <t>Svítidlo LED silniční 59 W, vč. komunikačního členu dle standardů provozovatele</t>
  </si>
  <si>
    <t>-284790300</t>
  </si>
  <si>
    <t>T22</t>
  </si>
  <si>
    <t>Svítidlo LED silniční 42 W, vč. komunikačního členu dle standardů provozovatele</t>
  </si>
  <si>
    <t>-1883209477</t>
  </si>
  <si>
    <t>662027151</t>
  </si>
  <si>
    <t>-1954598559</t>
  </si>
  <si>
    <t>1086895609</t>
  </si>
  <si>
    <t>-10059686</t>
  </si>
  <si>
    <t>-1168125491</t>
  </si>
  <si>
    <t>952622469</t>
  </si>
  <si>
    <t>-890467938</t>
  </si>
  <si>
    <t>316730011v</t>
  </si>
  <si>
    <t>výložník obloukový dvouramenný k osvětlovacím stožárům uličním, vyložení do 3500mm</t>
  </si>
  <si>
    <t>1052028063</t>
  </si>
  <si>
    <t>-2117702037</t>
  </si>
  <si>
    <t>-1281668351</t>
  </si>
  <si>
    <t>116628361</t>
  </si>
  <si>
    <t>-336128221</t>
  </si>
  <si>
    <t>-245906863</t>
  </si>
  <si>
    <t>1712396893</t>
  </si>
  <si>
    <t>-1306088821</t>
  </si>
  <si>
    <t>233879977</t>
  </si>
  <si>
    <t>151049305</t>
  </si>
  <si>
    <t>581160038</t>
  </si>
  <si>
    <t>-868363214</t>
  </si>
  <si>
    <t>374824933</t>
  </si>
  <si>
    <t>-215914370</t>
  </si>
  <si>
    <t>-1533074682</t>
  </si>
  <si>
    <t>1169920615</t>
  </si>
  <si>
    <t>-1017834129</t>
  </si>
  <si>
    <t>-1896595648</t>
  </si>
  <si>
    <t>-133513044</t>
  </si>
  <si>
    <t>563888484</t>
  </si>
  <si>
    <t>699894175</t>
  </si>
  <si>
    <t>-623805626</t>
  </si>
  <si>
    <t>-767279578</t>
  </si>
  <si>
    <t>-251847345</t>
  </si>
  <si>
    <t>-220706078</t>
  </si>
  <si>
    <t>1216964681</t>
  </si>
  <si>
    <t>1794490202</t>
  </si>
  <si>
    <t>896332448</t>
  </si>
  <si>
    <t>1193443041</t>
  </si>
  <si>
    <t>-903481807</t>
  </si>
  <si>
    <t>-1731008547</t>
  </si>
  <si>
    <t>1330502036</t>
  </si>
  <si>
    <t>1493486230</t>
  </si>
  <si>
    <t>-305034184</t>
  </si>
  <si>
    <t>3127727</t>
  </si>
  <si>
    <t>-259872818</t>
  </si>
  <si>
    <t>1901735923</t>
  </si>
  <si>
    <t>-2065207789</t>
  </si>
  <si>
    <t>218914469</t>
  </si>
  <si>
    <t>-309764022</t>
  </si>
  <si>
    <t>-2140174372</t>
  </si>
  <si>
    <t>676124514</t>
  </si>
  <si>
    <t>985581557</t>
  </si>
  <si>
    <t>276465496</t>
  </si>
  <si>
    <t>468031121</t>
  </si>
  <si>
    <t>Vytrhání obrub při elektromontážích ležatých silničních s odhozením nebo naložením na dopravní prostředek</t>
  </si>
  <si>
    <t>905710686</t>
  </si>
  <si>
    <t>460891121</t>
  </si>
  <si>
    <t>Osazení betonového obrubníku silničního ležatého do betonu při elektromontážích</t>
  </si>
  <si>
    <t>-325184431</t>
  </si>
  <si>
    <t>59217026</t>
  </si>
  <si>
    <t>obrubník betonový silniční 500x150x250mm</t>
  </si>
  <si>
    <t>-793647264</t>
  </si>
  <si>
    <t>664388101</t>
  </si>
  <si>
    <t>2066132618</t>
  </si>
  <si>
    <t>Kladení zámkové dlažby komunikací pro pěší tl 60 mm</t>
  </si>
  <si>
    <t>170650324</t>
  </si>
  <si>
    <t>59245032</t>
  </si>
  <si>
    <t>dlažba zámková profilová 230x140x60mm přírodní</t>
  </si>
  <si>
    <t>311477084</t>
  </si>
  <si>
    <t>-1789107445</t>
  </si>
  <si>
    <t>-204471283</t>
  </si>
  <si>
    <t>-254286001</t>
  </si>
  <si>
    <t>566077173</t>
  </si>
  <si>
    <t>-518711493</t>
  </si>
  <si>
    <t>-1305216044</t>
  </si>
  <si>
    <t>403 - Přeložka sítí AO</t>
  </si>
  <si>
    <t>-396833298</t>
  </si>
  <si>
    <t>-2106300386</t>
  </si>
  <si>
    <t>71500765</t>
  </si>
  <si>
    <t>1239964000</t>
  </si>
  <si>
    <t>210280002</t>
  </si>
  <si>
    <t>Zkoušky a prohlídky el rozvodů a zařízení celková prohlídka pro objem montážních prací přes 100 do 500 tis Kč</t>
  </si>
  <si>
    <t>-74404323</t>
  </si>
  <si>
    <t>210101233</t>
  </si>
  <si>
    <t>Propojení kabelů celoplastových spojkou do 1 kV venkovní smršťovací SVCZ 1 až 5 žíly do 4x10 až 16 mm2</t>
  </si>
  <si>
    <t>-591408639</t>
  </si>
  <si>
    <t>35436023</t>
  </si>
  <si>
    <t>spojka kabelová smršťovaná přímé do 1kV 91ah-22s 4x16-50mm</t>
  </si>
  <si>
    <t>-1011688211</t>
  </si>
  <si>
    <t>1515162369</t>
  </si>
  <si>
    <t>2013014889</t>
  </si>
  <si>
    <t>1116499973</t>
  </si>
  <si>
    <t>-847870763</t>
  </si>
  <si>
    <t>-2024270262</t>
  </si>
  <si>
    <t>918900221</t>
  </si>
  <si>
    <t>1353963825</t>
  </si>
  <si>
    <t>-1912054460</t>
  </si>
  <si>
    <t>1954911366</t>
  </si>
  <si>
    <t>-45194695</t>
  </si>
  <si>
    <t>1198569493</t>
  </si>
  <si>
    <t>-715021954</t>
  </si>
  <si>
    <t>1099604439</t>
  </si>
  <si>
    <t>372678864</t>
  </si>
  <si>
    <t>-403473871</t>
  </si>
  <si>
    <t>-1582621775</t>
  </si>
  <si>
    <t>-1726852834</t>
  </si>
  <si>
    <t>998442060</t>
  </si>
  <si>
    <t>-1249445363</t>
  </si>
  <si>
    <t>-1095400894</t>
  </si>
  <si>
    <t>460431282</t>
  </si>
  <si>
    <t>Zásyp kabelových rýh ručně se zhutněním š 50 cm hl 80 cm z horniny tř I skupiny 3</t>
  </si>
  <si>
    <t>-1492933122</t>
  </si>
  <si>
    <t>-1778643963</t>
  </si>
  <si>
    <t>1181096392</t>
  </si>
  <si>
    <t>804580890</t>
  </si>
  <si>
    <t>1284349798</t>
  </si>
  <si>
    <t>730329557</t>
  </si>
  <si>
    <t>1046988451</t>
  </si>
  <si>
    <t>1700704176</t>
  </si>
  <si>
    <t>-1295172785</t>
  </si>
  <si>
    <t>386245028</t>
  </si>
  <si>
    <t>-664151468</t>
  </si>
  <si>
    <t>1055879722</t>
  </si>
  <si>
    <t>976607853</t>
  </si>
  <si>
    <t>1241933063</t>
  </si>
  <si>
    <t>-957667824</t>
  </si>
  <si>
    <t>-1179194410</t>
  </si>
  <si>
    <t>571958412</t>
  </si>
  <si>
    <t>-444093380</t>
  </si>
  <si>
    <t>-1982906266</t>
  </si>
  <si>
    <t>1966380992</t>
  </si>
  <si>
    <t>rýha_obj</t>
  </si>
  <si>
    <t>323,168</t>
  </si>
  <si>
    <t>skrývka_pl</t>
  </si>
  <si>
    <t>153,3</t>
  </si>
  <si>
    <t>zásyp_obj</t>
  </si>
  <si>
    <t>204,435</t>
  </si>
  <si>
    <t>501 - Přeložka STL plynovodu</t>
  </si>
  <si>
    <t>Pisárky, Brno - město</t>
  </si>
  <si>
    <t>607 33 098</t>
  </si>
  <si>
    <t>CZ60733098</t>
  </si>
  <si>
    <t>041 39 348</t>
  </si>
  <si>
    <t>Energotechnické služby s.r.o.</t>
  </si>
  <si>
    <t>CZ04139348</t>
  </si>
  <si>
    <t>253 33 046</t>
  </si>
  <si>
    <t>STAGA stavební agentura s.r.o.</t>
  </si>
  <si>
    <t>CZ25333046</t>
  </si>
  <si>
    <t>121151123</t>
  </si>
  <si>
    <t>Sejmutí ornice strojně při souvislé ploše přes 500 m2, tl. vrstvy do 200 mm</t>
  </si>
  <si>
    <t>-1139269519</t>
  </si>
  <si>
    <t>https://podminky.urs.cz/item/CS_URS_2022_01/121151123</t>
  </si>
  <si>
    <t>Zemní práce - sejmutí ornice (dl * š)</t>
  </si>
  <si>
    <t>(98,70)*1,50</t>
  </si>
  <si>
    <t>(3,50)*1,50</t>
  </si>
  <si>
    <t>162206112</t>
  </si>
  <si>
    <t>Vodorovné přemístění výkopku bez naložení, avšak se složením  zemin schopných zúrodnění, na vzdálenost přes 20 do 50 m</t>
  </si>
  <si>
    <t>1433697734</t>
  </si>
  <si>
    <t>https://podminky.urs.cz/item/CS_URS_2022_01/162206112</t>
  </si>
  <si>
    <t>Zemní práce - přesun ornice po staveništi (pl * v)</t>
  </si>
  <si>
    <t>(skrývka_pl)*0,20</t>
  </si>
  <si>
    <t>171206111</t>
  </si>
  <si>
    <t>Uložení zemin schopných zúrodnění nebo výsypek do násypů  předepsaných tvarů s urovnáním</t>
  </si>
  <si>
    <t>515297473</t>
  </si>
  <si>
    <t>https://podminky.urs.cz/item/CS_URS_2022_01/171206111</t>
  </si>
  <si>
    <t>Zemní práce - uložení ornice na staveništi (pl * v)</t>
  </si>
  <si>
    <t>132154205</t>
  </si>
  <si>
    <t>Hloubení zapažených rýh šířky přes 800 do 2 000 mm strojně s urovnáním dna do předepsaného profilu a spádu v hornině třídy těžitelnosti I skupiny 1 a 2 přes 500 do 1 000 m3</t>
  </si>
  <si>
    <t>-1309887410</t>
  </si>
  <si>
    <t>https://podminky.urs.cz/item/CS_URS_2022_01/132154205</t>
  </si>
  <si>
    <t>Zemní práce - rýha (dl * š * v)</t>
  </si>
  <si>
    <t>(197,30)*0,90*1,75</t>
  </si>
  <si>
    <t>(9,20)*0,90*1,50</t>
  </si>
  <si>
    <t>130001101</t>
  </si>
  <si>
    <t>Příplatek k cenám hloubených vykopávek za ztížení vykopávky v blízkosti podzemního vedení nebo výbušnin pro jakoukoliv třídu horniny</t>
  </si>
  <si>
    <t>-460532486</t>
  </si>
  <si>
    <t>https://podminky.urs.cz/item/CS_URS_2022_01/130001101</t>
  </si>
  <si>
    <t>(10,0)*0,90*1,75</t>
  </si>
  <si>
    <t>(1,0)*0,90*1,50</t>
  </si>
  <si>
    <t>316676919</t>
  </si>
  <si>
    <t>Zemní práce - přesun po staveništi (obj)</t>
  </si>
  <si>
    <t>(rýha_obj)</t>
  </si>
  <si>
    <t>(zásyp_obj)</t>
  </si>
  <si>
    <t>171201201</t>
  </si>
  <si>
    <t>-321249080</t>
  </si>
  <si>
    <t>https://podminky.urs.cz/item/CS_URS_2022_01/171201201</t>
  </si>
  <si>
    <t>Zemní práce - uložení na staveništi (obj)</t>
  </si>
  <si>
    <t>151811132</t>
  </si>
  <si>
    <t>Zřízení pažicích boxů pro pažení a rozepření stěn rýh podzemního vedení hloubka výkopu do 4 m, šířka přes 1,2 do 2,5 m</t>
  </si>
  <si>
    <t>814179270</t>
  </si>
  <si>
    <t>https://podminky.urs.cz/item/CS_URS_2022_01/151811132</t>
  </si>
  <si>
    <t>Zemní práce - rýha, pažení (dl * v * p)</t>
  </si>
  <si>
    <t>(197,30)*1,75*2</t>
  </si>
  <si>
    <t>(9,20)*0,90*1,50*2</t>
  </si>
  <si>
    <t>151811232</t>
  </si>
  <si>
    <t>Odstranění pažicích boxů pro pažení a rozepření stěn rýh podzemního vedení hloubka výkopu do 4 m, šířka přes 1,2 do 2,5 m</t>
  </si>
  <si>
    <t>-309674383</t>
  </si>
  <si>
    <t>https://podminky.urs.cz/item/CS_URS_2022_01/151811232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</si>
  <si>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</si>
  <si>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-501301066</t>
  </si>
  <si>
    <t>Zemní práce - lože a obsyp potrubí (dl * š * v) - potrubí (dl * průměr)</t>
  </si>
  <si>
    <t>lože</t>
  </si>
  <si>
    <t>(197,30)*0,80*0,10</t>
  </si>
  <si>
    <t>(9,20)*0,80*0,10</t>
  </si>
  <si>
    <t>obsyp</t>
  </si>
  <si>
    <t>(197,30)*0,90*0,51</t>
  </si>
  <si>
    <t>-(197,30*(PI*0,315*0,315))</t>
  </si>
  <si>
    <t>(9,20)*0,90*0,51</t>
  </si>
  <si>
    <t>-(9,20*(PI*0,04*0,04))</t>
  </si>
  <si>
    <t>obsyp_písek_obj</t>
  </si>
  <si>
    <t>-450216611</t>
  </si>
  <si>
    <t>49,755*1,8 "Přepočtené koeficientem množství</t>
  </si>
  <si>
    <t>Krytí potrubí z plastů výstražnou fólií z PVC šířky 40 cm</t>
  </si>
  <si>
    <t>1012723490</t>
  </si>
  <si>
    <t>Zemní práce - výstražná fólie (dl)</t>
  </si>
  <si>
    <t>(197,30)</t>
  </si>
  <si>
    <t>(9,20)</t>
  </si>
  <si>
    <t>potrubí_dl</t>
  </si>
  <si>
    <t>-1468415839</t>
  </si>
  <si>
    <t>Zemní práce - naložení na staveništi (obj)</t>
  </si>
  <si>
    <t>174101101</t>
  </si>
  <si>
    <t>Zásyp sypaninou z jakékoliv horniny strojně s uložením výkopku ve vrstvách se zhutněním jam, šachet, rýh nebo kolem objektů v těchto vykopávkách</t>
  </si>
  <si>
    <t>1418242459</t>
  </si>
  <si>
    <t>https://podminky.urs.cz/item/CS_URS_2022_01/174101101</t>
  </si>
  <si>
    <t>Zemní práce - zásyp (dl * š * v)</t>
  </si>
  <si>
    <t>(197,30)*0,90*1,10</t>
  </si>
  <si>
    <t>(9,20)*0,90*1,10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</si>
  <si>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</si>
  <si>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</si>
  <si>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563487849</t>
  </si>
  <si>
    <t>https://podminky.urs.cz/item/CS_URS_2022_01/162351104</t>
  </si>
  <si>
    <t>Zemní práce - převoz na komerční skládku (obj)</t>
  </si>
  <si>
    <t>-(zásyp_obj)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</si>
  <si>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</si>
  <si>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</si>
  <si>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16551797</t>
  </si>
  <si>
    <t>https://podminky.urs.cz/item/CS_URS_2022_01/162751119</t>
  </si>
  <si>
    <t>118,733*9 "Přepočtené koeficientem množství</t>
  </si>
  <si>
    <t>336290228</t>
  </si>
  <si>
    <t>Zemní práce - skládkovné (obj)</t>
  </si>
  <si>
    <t>118,733*1,8 "Přepočtené koeficientem množství</t>
  </si>
  <si>
    <t>998272201</t>
  </si>
  <si>
    <t>Přesun hmot pro trubní vedení z ocelových trub svařovaných pro vodovody, plynovody, teplovody, shybky, produktovody v otevřeném výkopu dopravní vzdálenost do 15 m</t>
  </si>
  <si>
    <t>1906343590</t>
  </si>
  <si>
    <t>https://podminky.urs.cz/item/CS_URS_2022_01/998272201</t>
  </si>
  <si>
    <t>501.1 - Přeložka STL plyn...</t>
  </si>
  <si>
    <t xml:space="preserve">    23-M - Montáže potrubí</t>
  </si>
  <si>
    <t>210292041R</t>
  </si>
  <si>
    <t>Přezkoušení signalizačního vodiče s prozvoněním</t>
  </si>
  <si>
    <t>210800411</t>
  </si>
  <si>
    <t>Montáž vodiče Cu izolovaný plný a laněný s PVC pláštěm do 1 kV žíla 0,15 až 16 mm2 zatažený (např. CY, CHAH-V)</t>
  </si>
  <si>
    <t>34130841R</t>
  </si>
  <si>
    <t>Signalizační vodič CYY, průřez 2,5 mm2</t>
  </si>
  <si>
    <t>bm</t>
  </si>
  <si>
    <t>210800R-525</t>
  </si>
  <si>
    <t>Propojení vodiče</t>
  </si>
  <si>
    <t>23-M</t>
  </si>
  <si>
    <t>Montáže potrubí</t>
  </si>
  <si>
    <t>230208515</t>
  </si>
  <si>
    <t>Odplynění a inertizace ocelového potrubí DN přes 200 do 300 mm</t>
  </si>
  <si>
    <t>2300834507R</t>
  </si>
  <si>
    <t>Demontáž stávajícího potrubí</t>
  </si>
  <si>
    <t>2300834601R</t>
  </si>
  <si>
    <t>Odvoz demontovaného potrubí na skládku</t>
  </si>
  <si>
    <t>23020011603R</t>
  </si>
  <si>
    <t>Uzavření plynovodu na 2 trasových uzávěrech , odvzdušnění,opětovné otevření ,zaplynění</t>
  </si>
  <si>
    <t>Pol1</t>
  </si>
  <si>
    <t>Přivaření stoplovací tvarovky PE s315 pro soupravu STOPL-S-F1 - tlaková zkouš, tvarovky</t>
  </si>
  <si>
    <t>Pol2</t>
  </si>
  <si>
    <t>Jednostranné uzavřaní STL plynovodu PE d315 pomocí stoplovací soupravy STOPL-S, - navrtání, uzavření, odplynění, odvzdušnění, konečné uzavření tvarovky</t>
  </si>
  <si>
    <t>Pol3</t>
  </si>
  <si>
    <t>Balonovací tvarovka d250-315 (560)x2"x2 1/2", elektrotvarovka PE100 SDR11</t>
  </si>
  <si>
    <t>Pol4</t>
  </si>
  <si>
    <t>Tvarovka stoplovací EFS STOPL-S-F1 PE100 d315</t>
  </si>
  <si>
    <t>Pol5</t>
  </si>
  <si>
    <t>Jednostranné uzavření STL plynovodu DN300 pomocí stoplovací soupravy STOPL-S-F1 - navrtání, uzavření, odplynění, odvzdušnění, konečné uzavření tvarovky</t>
  </si>
  <si>
    <t>Pol6</t>
  </si>
  <si>
    <t>Balonovací hrdlo FHX-F PN16</t>
  </si>
  <si>
    <t>Pol7</t>
  </si>
  <si>
    <t>Krycí víko FV-F 2,5"</t>
  </si>
  <si>
    <t>Pol8</t>
  </si>
  <si>
    <t>Tvarovka stoplovací FH-S DN300/323,9 PN16</t>
  </si>
  <si>
    <t>Pol9</t>
  </si>
  <si>
    <t>Krycí víko STOPL-FV DN300 PN16</t>
  </si>
  <si>
    <t>Pol10</t>
  </si>
  <si>
    <t>Přeprava osob, materiálu a techniky NA do 3,5 t</t>
  </si>
  <si>
    <t>km</t>
  </si>
  <si>
    <t>230200116R</t>
  </si>
  <si>
    <t>Nasunutí potrubní sekce do ocelové ochranné trubky  DN 40 vč.vystředění</t>
  </si>
  <si>
    <t>CHR001</t>
  </si>
  <si>
    <t>Koncová těsnící manžeta 90/40, včetně upínacích nerez pásek</t>
  </si>
  <si>
    <t>sb</t>
  </si>
  <si>
    <t>230200124R</t>
  </si>
  <si>
    <t>Nasunutí PE potrubní sekce do dn 315 do chráničky (ochranné trubky) vč. vystředění</t>
  </si>
  <si>
    <t>CHR002</t>
  </si>
  <si>
    <t>Koncová těsnící manžeta 450/315, včetně upínacích nerez pásek</t>
  </si>
  <si>
    <t>230205031</t>
  </si>
  <si>
    <t>Montáž potrubí plastového svařované na tupo nebo elektrospojkou dn 40 mm en 3,7 mm</t>
  </si>
  <si>
    <t>MAT001</t>
  </si>
  <si>
    <t>Trubka PE100, dn SDR11  dn40</t>
  </si>
  <si>
    <t>230205051</t>
  </si>
  <si>
    <t>Montáž potrubí plastového svařované na tupo nebo elektrospojkou dn 90 mm en 5,2 mm</t>
  </si>
  <si>
    <t>MAT002</t>
  </si>
  <si>
    <t>Trubka PE100 ,SDR17,6(17),dn90- ochranná trubka</t>
  </si>
  <si>
    <t>230205156</t>
  </si>
  <si>
    <t>Montáž potrubí plastového svařovaného na tupo nebo elektrospojkou dn 315 mm en 17,9 mm</t>
  </si>
  <si>
    <t>MAT004</t>
  </si>
  <si>
    <t>Trubka PE100 ,SDR17,6(17), dn315</t>
  </si>
  <si>
    <t>230205171</t>
  </si>
  <si>
    <t>Montáž potrubí plastového svařovaného na tupo nebo elektrospojkou dn 450 mm en 25,5 mm</t>
  </si>
  <si>
    <t>MAT005</t>
  </si>
  <si>
    <t>Trubka PE 100,SDR17 d450 - ochranná trubka</t>
  </si>
  <si>
    <t>230205231</t>
  </si>
  <si>
    <t>Montáž trubního dílu PE elektrotvarovky nebo svařovaného na tupo dn 40 mm en 3,6 mm</t>
  </si>
  <si>
    <t>MAT006</t>
  </si>
  <si>
    <t>Elektrospojka SDR11, PE100, dn 40</t>
  </si>
  <si>
    <t>230205242</t>
  </si>
  <si>
    <t>Montáž trubního dílu PE elektrotvarovky nebo svařovaného na tupo dn 63 mm en 5,7 mm</t>
  </si>
  <si>
    <t>MAT007</t>
  </si>
  <si>
    <t>Elektrospojka SDR11,PE100 dn63</t>
  </si>
  <si>
    <t>MAT007.1</t>
  </si>
  <si>
    <t>Redukce,  SDR11, PE100, dn 63/40</t>
  </si>
  <si>
    <t>230205442</t>
  </si>
  <si>
    <t>Montáž trubního dílu PE svařovaného na tupo nebo elektrospojkou dn 315 mm en 17,9 mm</t>
  </si>
  <si>
    <t>MAT012</t>
  </si>
  <si>
    <t>T-kus 90° redukovaný, SDR17, PE100, dn 315/110</t>
  </si>
  <si>
    <t>MAT013</t>
  </si>
  <si>
    <t>Navrtávací T-kus odbočkový, SDR17/11, PE100, dn 315/63</t>
  </si>
  <si>
    <t>MAT014</t>
  </si>
  <si>
    <t>Spojovací přesuvka Schuck, typ SMU ,provedení STANDART PN16, DN300/323,9</t>
  </si>
  <si>
    <t>MAT014.1</t>
  </si>
  <si>
    <t>Zemní přechodka ocel/PE, d315, SDR17</t>
  </si>
  <si>
    <t>MAT015</t>
  </si>
  <si>
    <t>PE elektrospojka SDR17 dn315</t>
  </si>
  <si>
    <t>MAT016</t>
  </si>
  <si>
    <t>Koleno 45° SDR17, PE100, dn 315</t>
  </si>
  <si>
    <t>MAT017</t>
  </si>
  <si>
    <t>Koleno 30° SDR17, PE100, dn 315</t>
  </si>
  <si>
    <t>MAT018</t>
  </si>
  <si>
    <t>Koleno 15° SDR17, PE100, dn 315</t>
  </si>
  <si>
    <t>MAT019</t>
  </si>
  <si>
    <t>Oblouk 90° - dlouhé provedení, SDR17, PE100, dn 315</t>
  </si>
  <si>
    <t>MAT020</t>
  </si>
  <si>
    <t>Oblouk 60° - dlouhé provedení, SDR17, PE100, dn 315</t>
  </si>
  <si>
    <t>MAT021</t>
  </si>
  <si>
    <t>Oblouk 22° - dlouhé provedení, SDR17, PE100, dn 315</t>
  </si>
  <si>
    <t>MAT022</t>
  </si>
  <si>
    <t>Oblouk 11° - dlouhé provedení, SDR17, PE100, dn 315</t>
  </si>
  <si>
    <t>311200315R</t>
  </si>
  <si>
    <t>Šoupatko s plastovými konci PEdn315 - D+ M</t>
  </si>
  <si>
    <t>230210050R</t>
  </si>
  <si>
    <t>Izolace ocelových částí, otryskání, páska dle TPG 920 21</t>
  </si>
  <si>
    <t>230170001</t>
  </si>
  <si>
    <t>Tlakové zkoušky těsnosti potrubí - příprava DN do 40</t>
  </si>
  <si>
    <t>sada</t>
  </si>
  <si>
    <t>230170005</t>
  </si>
  <si>
    <t>Tlakové zkoušky těsnosti potrubí - příprava DN do 350</t>
  </si>
  <si>
    <t>230170011</t>
  </si>
  <si>
    <t>Tlakové zkoušky těsnosti potrubí - zkouška DN do 40</t>
  </si>
  <si>
    <t>230170015</t>
  </si>
  <si>
    <t>Tlakové zkoušky těsnosti potrubí - zkouška DN přes 200 do 350</t>
  </si>
  <si>
    <t>230220001</t>
  </si>
  <si>
    <t>Montáž zemní soupravy pro šoupátka ON 13 6580</t>
  </si>
  <si>
    <t>MAT027</t>
  </si>
  <si>
    <t>Teleskopická zemní souprava šoupátková  (pro šoupátko DN300),  s ovládáním ruční ovládání armatury</t>
  </si>
  <si>
    <t>230220031</t>
  </si>
  <si>
    <t>Montáž čichačky na chráničku PN 38 6724</t>
  </si>
  <si>
    <t>MAT28</t>
  </si>
  <si>
    <t>Teleskopická čichačka se zemním poklopem</t>
  </si>
  <si>
    <t>230230078</t>
  </si>
  <si>
    <t>Čištění potrubí PN 38 6416 DN 300</t>
  </si>
  <si>
    <t>OST1</t>
  </si>
  <si>
    <t>Ostatní příslušenství na plynovodu (orientační sloupky, poklopy,podkladní desky...)</t>
  </si>
  <si>
    <t>OST2</t>
  </si>
  <si>
    <t>Výstražná folie žluté barvy, šířka 200 mm</t>
  </si>
  <si>
    <t>OST3</t>
  </si>
  <si>
    <t>Výstražná folie žluté barvy, šířka 500 mm</t>
  </si>
  <si>
    <t>propoj1</t>
  </si>
  <si>
    <t>Propoj  PE dn 315/ocel DN300</t>
  </si>
  <si>
    <t>propoj2</t>
  </si>
  <si>
    <t>Propoj PE dn 315</t>
  </si>
  <si>
    <t>RR01</t>
  </si>
  <si>
    <t>Revize plynovodu</t>
  </si>
  <si>
    <t>030001000</t>
  </si>
  <si>
    <t>045002000</t>
  </si>
  <si>
    <t>Kompletační a koordinační činnost</t>
  </si>
  <si>
    <t>012002000</t>
  </si>
  <si>
    <t>801 - Vegetační úpravy</t>
  </si>
  <si>
    <t>801.1 - Vegetační úpravy - stromy</t>
  </si>
  <si>
    <t>183101215</t>
  </si>
  <si>
    <t>Jamky pro výsadbu s výměnou 50 % půdy zeminy tř 1 až 4 objem do 0,4 m3 v rovině a svahu do 1:5</t>
  </si>
  <si>
    <t>10321100</t>
  </si>
  <si>
    <t>zahradní substrát pro výsadbu VL</t>
  </si>
  <si>
    <t>11*0,2</t>
  </si>
  <si>
    <t>184102115</t>
  </si>
  <si>
    <t>Výsadba dřeviny s balem D do 0,6 m do jamky se zalitím v rovině a svahu do 1:5</t>
  </si>
  <si>
    <t>02650R01</t>
  </si>
  <si>
    <t>Platanus acerifolia(obv.12-14) včetně nakládání, převozu a vykládání na místo výsadby</t>
  </si>
  <si>
    <t>02650R02</t>
  </si>
  <si>
    <t>Prunus serrulata Kanzan (obv.12-14) včetně nakládání, převozu a vykládání na místo výsadby</t>
  </si>
  <si>
    <t>02650R03</t>
  </si>
  <si>
    <t>Platanus acerifolia  Alpensglobe (obv.12-14) včetně nakládání, převozu a vykládání na místo výsadby</t>
  </si>
  <si>
    <t>02650R04</t>
  </si>
  <si>
    <t>Acer campestre Elsrijk (12-14) včetně nakládání, převozu a vykládání na místo výsadby</t>
  </si>
  <si>
    <t>184215133</t>
  </si>
  <si>
    <t>Ukotvení kmene dřevin třemi kůly D do 0,1 m délky do 3 m</t>
  </si>
  <si>
    <t>60591255</t>
  </si>
  <si>
    <t>kůl vyvazovací dřevěný impregnovaný D 8cm dl 2,5m</t>
  </si>
  <si>
    <t>33*3</t>
  </si>
  <si>
    <t>184501141</t>
  </si>
  <si>
    <t>Zhotovení obalu z rákosové nebo kokosové rohože v rovině a svahu do 1:5</t>
  </si>
  <si>
    <t>33*1,2*0,5</t>
  </si>
  <si>
    <t>61894001</t>
  </si>
  <si>
    <t>rákos ohradový neloupaný 60x120cm</t>
  </si>
  <si>
    <t>33*1,2*0,5*1,05</t>
  </si>
  <si>
    <t>184801121</t>
  </si>
  <si>
    <t>Ošetřování vysazených dřevin soliterních v rovině a svahu do 1:5</t>
  </si>
  <si>
    <t>po dobu tří let 1x ročně:</t>
  </si>
  <si>
    <t>184813121</t>
  </si>
  <si>
    <t>Ochrana dřevin před okusem mechanicky pletivem v rovině a svahu do 1:5</t>
  </si>
  <si>
    <t>184852321</t>
  </si>
  <si>
    <t>Řez stromu výchovný špičáků a keřových stromů výšky do 4m</t>
  </si>
  <si>
    <t>184911111</t>
  </si>
  <si>
    <t>Znovuuvázání dřeviny ke kůlům</t>
  </si>
  <si>
    <t xml:space="preserve"> 1x za tři roky:</t>
  </si>
  <si>
    <t>184911421</t>
  </si>
  <si>
    <t>Mulčování rostlin kůrou tl. do 0,1 m v rovině a svahu do 1:5</t>
  </si>
  <si>
    <t>33*0,5</t>
  </si>
  <si>
    <t>10391100</t>
  </si>
  <si>
    <t>kůra mulčovací VL</t>
  </si>
  <si>
    <t>185802114</t>
  </si>
  <si>
    <t>Hnojení půdy umělým hnojivem k jednotlivým rostlinám v rovině a svahu do 1:5</t>
  </si>
  <si>
    <t>hnojení Cereritem při výsadbě:</t>
  </si>
  <si>
    <t>33*0,05/1000</t>
  </si>
  <si>
    <t>hnojení Cereritem při údržbě 1x ročně po dobu tří let:</t>
  </si>
  <si>
    <t>33*1*3*0,05/1000</t>
  </si>
  <si>
    <t>25191155</t>
  </si>
  <si>
    <t>hnojivo průmyslové Cererit</t>
  </si>
  <si>
    <t>185804312</t>
  </si>
  <si>
    <t>Zalití rostlin vodou plocha přes 20 m2</t>
  </si>
  <si>
    <t>po dobu tří let 15x ročně 50l:</t>
  </si>
  <si>
    <t>33*3*15*0,05</t>
  </si>
  <si>
    <t>1858043R1</t>
  </si>
  <si>
    <t>Dodávka a montáž zavlažovacího vaku min. kapacity 60 l</t>
  </si>
  <si>
    <t>185804513</t>
  </si>
  <si>
    <t>Odplevelení dřevin soliterních v rovině a svahu do 1:5</t>
  </si>
  <si>
    <t>33*3*0,5</t>
  </si>
  <si>
    <t>185851121</t>
  </si>
  <si>
    <t>Dovoz vody pro zálivku rostlin za vzdálenost do 1000 m</t>
  </si>
  <si>
    <t>08211321</t>
  </si>
  <si>
    <t>voda pitná pro ostatní odběratele</t>
  </si>
  <si>
    <t>998231311</t>
  </si>
  <si>
    <t>Přesun hmot pro sadovnické a krajinářské úpravy vodorovně do 5000 m</t>
  </si>
  <si>
    <t>801.2 - Vegetační úpravy - keře</t>
  </si>
  <si>
    <t>183111213</t>
  </si>
  <si>
    <t>Jamky pro výsadbu s výměnou 50 % půdy zeminy tř 1 až 4 objem do 0,01 m3 v rovině a svahu do 1:5</t>
  </si>
  <si>
    <t>2168*0,005</t>
  </si>
  <si>
    <t>183205111</t>
  </si>
  <si>
    <t>Založení záhonu v rovině a svahu do 1:5 zemina tř 1 a 2</t>
  </si>
  <si>
    <t>184102110</t>
  </si>
  <si>
    <t>Výsadba dřeviny s balem D do 0,1 m do jamky se zalitím v rovině a svahu do 1:5</t>
  </si>
  <si>
    <t>02660R01</t>
  </si>
  <si>
    <t>Spiraea japonica Shirobana (v.40-60)  včetně nakládání, převozu a vykládání na místo výsadby</t>
  </si>
  <si>
    <t>02660R02</t>
  </si>
  <si>
    <t>Juniperus procumbens (v.20-40) včetně nakládání, převozu a vykládání na místo výsadby</t>
  </si>
  <si>
    <t>184802111</t>
  </si>
  <si>
    <t>Chemické odplevelení před založením kultury nad 20 m2 postřikem na široko v rovině a svahu do 1:5</t>
  </si>
  <si>
    <t>1016*0,1</t>
  </si>
  <si>
    <t>2168*0,02/1000</t>
  </si>
  <si>
    <t>při výsadbě:</t>
  </si>
  <si>
    <t>2168*0,02</t>
  </si>
  <si>
    <t>185804214</t>
  </si>
  <si>
    <t>Vypletí záhonu dřevin ve skupinách s naložením a odvozem odpadu do 20 km v rovině a svahu do 1:5</t>
  </si>
  <si>
    <t>po dobu tří let 2x ročně</t>
  </si>
  <si>
    <t>3*1016*2</t>
  </si>
  <si>
    <t>po dobu tří let 2x ročně 5l:</t>
  </si>
  <si>
    <t>2168*3*2*0,005</t>
  </si>
  <si>
    <t>801.3 - Vegetační úpravy - trávník</t>
  </si>
  <si>
    <t>111151231</t>
  </si>
  <si>
    <t>Pokosení trávníku plochy do 10000 m2 s odvozem do 20 km v rovině a svahu do 1:5</t>
  </si>
  <si>
    <t>podobu tří let 5x ročně:</t>
  </si>
  <si>
    <t>977*3*5</t>
  </si>
  <si>
    <t>181151311</t>
  </si>
  <si>
    <t>Plošná úprava terénu přes 500 m2 zemina tř 1 až 4 nerovnosti do 100 mm v rovinně a svahu do 1:5</t>
  </si>
  <si>
    <t>181411121</t>
  </si>
  <si>
    <t>Založení trávníku výsevem plochy do 1000 m2 v rovině a ve svahu do 1:5</t>
  </si>
  <si>
    <t>00572470</t>
  </si>
  <si>
    <t>801.4 - Trvalkové výsadby</t>
  </si>
  <si>
    <t>183111112</t>
  </si>
  <si>
    <t>Hloubení jamek bez výměny půdy zeminy tř 1 až 4 objem do 0,005 m3 v rovině a svahu do 1:5</t>
  </si>
  <si>
    <t>183211312</t>
  </si>
  <si>
    <t>Výsadba trvalek prostokořenných</t>
  </si>
  <si>
    <t>005726R1</t>
  </si>
  <si>
    <t>sazenice trvalek Silber sommer (dle TZ)</t>
  </si>
  <si>
    <t>005726R2</t>
  </si>
  <si>
    <t>sazenice Séd (dle TZ)</t>
  </si>
  <si>
    <t>184911161</t>
  </si>
  <si>
    <t>Mulčování záhonů kačírkem tl. vrstvy do 0,1 m v rovině a svahu do 1:5</t>
  </si>
  <si>
    <t>58343810</t>
  </si>
  <si>
    <t>kamenivo drcené hrubé frakce 4/8</t>
  </si>
  <si>
    <t>185804211</t>
  </si>
  <si>
    <t>Vypletí záhonu květin s naložením a odvozem odpadu do 20 km v rovině a svahu do 1:5</t>
  </si>
  <si>
    <t>po dobu pěti let 3x ročně:</t>
  </si>
  <si>
    <t>772*2*3</t>
  </si>
  <si>
    <t>185804252</t>
  </si>
  <si>
    <t>Odstranění odkvetlých a odumřelých částí trvalek s odklizením odpadu do 20 km</t>
  </si>
  <si>
    <t>po dobu jednoho roku 5x ročně 5l:</t>
  </si>
  <si>
    <t>4608*5*1*0,005</t>
  </si>
  <si>
    <t>4699510R1</t>
  </si>
  <si>
    <t>Plůtek tyčový v 700 mm, jen křídla, ne rondel</t>
  </si>
  <si>
    <t>SEZNAM FIGUR</t>
  </si>
  <si>
    <t>Výměra</t>
  </si>
  <si>
    <t xml:space="preserve"> 501/ 501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</si>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</sst>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vertical="center" wrapText="1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40" fillId="0" borderId="22" xfId="0" applyFont="1" applyBorder="1" applyAlignment="1">
      <alignment horizontal="center" vertical="center"/>
    </xf>
    <xf numFmtId="49" fontId="40" fillId="0" borderId="22" xfId="0" applyNumberFormat="1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center" vertical="center" wrapText="1"/>
    </xf>
    <xf numFmtId="167" fontId="40" fillId="0" borderId="22" xfId="0" applyNumberFormat="1" applyFont="1" applyBorder="1" applyAlignment="1">
      <alignment vertical="center"/>
    </xf>
    <xf numFmtId="4" fontId="40" fillId="2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4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3" fillId="0" borderId="16" xfId="0" applyFont="1" applyBorder="1" applyAlignment="1">
      <alignment horizontal="left" vertical="center" wrapText="1"/>
    </xf>
    <xf numFmtId="0" fontId="43" fillId="0" borderId="22" xfId="0" applyFont="1" applyBorder="1" applyAlignment="1">
      <alignment horizontal="left" vertical="center" wrapText="1"/>
    </xf>
    <xf numFmtId="0" fontId="43" fillId="0" borderId="22" xfId="0" applyFont="1" applyBorder="1" applyAlignment="1">
      <alignment horizontal="left" vertical="center"/>
    </xf>
    <xf numFmtId="167" fontId="43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8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175151101" TargetMode="External"/><Relationship Id="rId117" Type="http://schemas.openxmlformats.org/officeDocument/2006/relationships/hyperlink" Target="https://podminky.urs.cz/item/CS_URS_2022_01/711111001" TargetMode="External"/><Relationship Id="rId21" Type="http://schemas.openxmlformats.org/officeDocument/2006/relationships/hyperlink" Target="https://podminky.urs.cz/item/CS_URS_2022_01/151101112" TargetMode="External"/><Relationship Id="rId42" Type="http://schemas.openxmlformats.org/officeDocument/2006/relationships/hyperlink" Target="https://podminky.urs.cz/item/CS_URS_2022_01/382122312" TargetMode="External"/><Relationship Id="rId47" Type="http://schemas.openxmlformats.org/officeDocument/2006/relationships/hyperlink" Target="https://podminky.urs.cz/item/CS_URS_2022_01/452313192" TargetMode="External"/><Relationship Id="rId63" Type="http://schemas.openxmlformats.org/officeDocument/2006/relationships/hyperlink" Target="https://podminky.urs.cz/item/CS_URS_2022_01/857261131" TargetMode="External"/><Relationship Id="rId68" Type="http://schemas.openxmlformats.org/officeDocument/2006/relationships/hyperlink" Target="https://podminky.urs.cz/item/CS_URS_2022_01/857352122" TargetMode="External"/><Relationship Id="rId84" Type="http://schemas.openxmlformats.org/officeDocument/2006/relationships/hyperlink" Target="https://podminky.urs.cz/item/CS_URS_2022_01/891266331" TargetMode="External"/><Relationship Id="rId89" Type="http://schemas.openxmlformats.org/officeDocument/2006/relationships/hyperlink" Target="https://podminky.urs.cz/item/CS_URS_2022_01/891356331" TargetMode="External"/><Relationship Id="rId112" Type="http://schemas.openxmlformats.org/officeDocument/2006/relationships/hyperlink" Target="https://podminky.urs.cz/item/CS_URS_2022_01/997013509" TargetMode="External"/><Relationship Id="rId16" Type="http://schemas.openxmlformats.org/officeDocument/2006/relationships/hyperlink" Target="https://podminky.urs.cz/item/CS_URS_2022_01/132254202" TargetMode="External"/><Relationship Id="rId107" Type="http://schemas.openxmlformats.org/officeDocument/2006/relationships/hyperlink" Target="https://podminky.urs.cz/item/CS_URS_2022_01/899910201" TargetMode="External"/><Relationship Id="rId11" Type="http://schemas.openxmlformats.org/officeDocument/2006/relationships/hyperlink" Target="https://podminky.urs.cz/item/CS_URS_2022_01/119003215" TargetMode="External"/><Relationship Id="rId32" Type="http://schemas.openxmlformats.org/officeDocument/2006/relationships/hyperlink" Target="https://podminky.urs.cz/item/CS_URS_2022_01/185804311" TargetMode="External"/><Relationship Id="rId37" Type="http://schemas.openxmlformats.org/officeDocument/2006/relationships/hyperlink" Target="https://podminky.urs.cz/item/CS_URS_2022_01/273362021" TargetMode="External"/><Relationship Id="rId53" Type="http://schemas.openxmlformats.org/officeDocument/2006/relationships/hyperlink" Target="https://podminky.urs.cz/item/CS_URS_2022_01/631311115" TargetMode="External"/><Relationship Id="rId58" Type="http://schemas.openxmlformats.org/officeDocument/2006/relationships/hyperlink" Target="https://podminky.urs.cz/item/CS_URS_2022_01/851261131" TargetMode="External"/><Relationship Id="rId74" Type="http://schemas.openxmlformats.org/officeDocument/2006/relationships/hyperlink" Target="https://podminky.urs.cz/item/CS_URS_2022_01/891181295" TargetMode="External"/><Relationship Id="rId79" Type="http://schemas.openxmlformats.org/officeDocument/2006/relationships/hyperlink" Target="https://podminky.urs.cz/item/CS_URS_2022_01/891261222" TargetMode="External"/><Relationship Id="rId102" Type="http://schemas.openxmlformats.org/officeDocument/2006/relationships/hyperlink" Target="https://podminky.urs.cz/item/CS_URS_2022_01/899401112" TargetMode="External"/><Relationship Id="rId123" Type="http://schemas.openxmlformats.org/officeDocument/2006/relationships/hyperlink" Target="https://podminky.urs.cz/item/CS_URS_2022_01/722239103" TargetMode="External"/><Relationship Id="rId128" Type="http://schemas.openxmlformats.org/officeDocument/2006/relationships/drawing" Target="../drawings/drawing10.xml"/><Relationship Id="rId5" Type="http://schemas.openxmlformats.org/officeDocument/2006/relationships/hyperlink" Target="https://podminky.urs.cz/item/CS_URS_2022_01/115101301" TargetMode="External"/><Relationship Id="rId90" Type="http://schemas.openxmlformats.org/officeDocument/2006/relationships/hyperlink" Target="https://podminky.urs.cz/item/CS_URS_2022_01/892271111" TargetMode="External"/><Relationship Id="rId95" Type="http://schemas.openxmlformats.org/officeDocument/2006/relationships/hyperlink" Target="https://podminky.urs.cz/item/CS_URS_2022_01/894302193" TargetMode="External"/><Relationship Id="rId22" Type="http://schemas.openxmlformats.org/officeDocument/2006/relationships/hyperlink" Target="https://podminky.urs.cz/item/CS_URS_2022_01/162751137" TargetMode="External"/><Relationship Id="rId27" Type="http://schemas.openxmlformats.org/officeDocument/2006/relationships/hyperlink" Target="https://podminky.urs.cz/item/CS_URS_2022_01/181351003" TargetMode="External"/><Relationship Id="rId43" Type="http://schemas.openxmlformats.org/officeDocument/2006/relationships/hyperlink" Target="https://podminky.urs.cz/item/CS_URS_2022_01/382122313" TargetMode="External"/><Relationship Id="rId48" Type="http://schemas.openxmlformats.org/officeDocument/2006/relationships/hyperlink" Target="https://podminky.urs.cz/item/CS_URS_2022_01/452351192" TargetMode="External"/><Relationship Id="rId64" Type="http://schemas.openxmlformats.org/officeDocument/2006/relationships/hyperlink" Target="https://podminky.urs.cz/item/CS_URS_2022_01/857262122" TargetMode="External"/><Relationship Id="rId69" Type="http://schemas.openxmlformats.org/officeDocument/2006/relationships/hyperlink" Target="https://podminky.urs.cz/item/CS_URS_2022_01/857354122" TargetMode="External"/><Relationship Id="rId113" Type="http://schemas.openxmlformats.org/officeDocument/2006/relationships/hyperlink" Target="https://podminky.urs.cz/item/CS_URS_2022_01/997013861" TargetMode="External"/><Relationship Id="rId118" Type="http://schemas.openxmlformats.org/officeDocument/2006/relationships/hyperlink" Target="https://podminky.urs.cz/item/CS_URS_2022_01/711112001" TargetMode="External"/><Relationship Id="rId80" Type="http://schemas.openxmlformats.org/officeDocument/2006/relationships/hyperlink" Target="https://podminky.urs.cz/item/CS_URS_2022_01/891261821" TargetMode="External"/><Relationship Id="rId85" Type="http://schemas.openxmlformats.org/officeDocument/2006/relationships/hyperlink" Target="https://podminky.urs.cz/item/CS_URS_2022_01/891351112" TargetMode="External"/><Relationship Id="rId12" Type="http://schemas.openxmlformats.org/officeDocument/2006/relationships/hyperlink" Target="https://podminky.urs.cz/item/CS_URS_2022_01/119003216" TargetMode="External"/><Relationship Id="rId17" Type="http://schemas.openxmlformats.org/officeDocument/2006/relationships/hyperlink" Target="https://podminky.urs.cz/item/CS_URS_2022_01/132354202" TargetMode="External"/><Relationship Id="rId33" Type="http://schemas.openxmlformats.org/officeDocument/2006/relationships/hyperlink" Target="https://podminky.urs.cz/item/CS_URS_2022_01/271532213" TargetMode="External"/><Relationship Id="rId38" Type="http://schemas.openxmlformats.org/officeDocument/2006/relationships/hyperlink" Target="https://podminky.urs.cz/item/CS_URS_2022_01/311101213" TargetMode="External"/><Relationship Id="rId59" Type="http://schemas.openxmlformats.org/officeDocument/2006/relationships/hyperlink" Target="https://podminky.urs.cz/item/CS_URS_2022_01/851351131" TargetMode="External"/><Relationship Id="rId103" Type="http://schemas.openxmlformats.org/officeDocument/2006/relationships/hyperlink" Target="https://podminky.urs.cz/item/CS_URS_2022_01/899713111" TargetMode="External"/><Relationship Id="rId108" Type="http://schemas.openxmlformats.org/officeDocument/2006/relationships/hyperlink" Target="https://podminky.urs.cz/item/CS_URS_2022_01/899910211" TargetMode="External"/><Relationship Id="rId124" Type="http://schemas.openxmlformats.org/officeDocument/2006/relationships/hyperlink" Target="https://podminky.urs.cz/item/CS_URS_2022_01/998722101" TargetMode="External"/><Relationship Id="rId54" Type="http://schemas.openxmlformats.org/officeDocument/2006/relationships/hyperlink" Target="https://podminky.urs.cz/item/CS_URS_2022_01/631311125" TargetMode="External"/><Relationship Id="rId70" Type="http://schemas.openxmlformats.org/officeDocument/2006/relationships/hyperlink" Target="https://podminky.urs.cz/item/CS_URS_2022_01/857371131" TargetMode="External"/><Relationship Id="rId75" Type="http://schemas.openxmlformats.org/officeDocument/2006/relationships/hyperlink" Target="https://podminky.urs.cz/item/CS_URS_2022_01/891184195" TargetMode="External"/><Relationship Id="rId91" Type="http://schemas.openxmlformats.org/officeDocument/2006/relationships/hyperlink" Target="https://podminky.urs.cz/item/CS_URS_2022_01/892273122" TargetMode="External"/><Relationship Id="rId96" Type="http://schemas.openxmlformats.org/officeDocument/2006/relationships/hyperlink" Target="https://podminky.urs.cz/item/CS_URS_2022_01/894302261" TargetMode="External"/><Relationship Id="rId1" Type="http://schemas.openxmlformats.org/officeDocument/2006/relationships/hyperlink" Target="https://podminky.urs.cz/item/CS_URS_2022_01/113106132" TargetMode="External"/><Relationship Id="rId6" Type="http://schemas.openxmlformats.org/officeDocument/2006/relationships/hyperlink" Target="https://podminky.urs.cz/item/CS_URS_2022_01/119001401" TargetMode="External"/><Relationship Id="rId23" Type="http://schemas.openxmlformats.org/officeDocument/2006/relationships/hyperlink" Target="https://podminky.urs.cz/item/CS_URS_2022_01/171201231" TargetMode="External"/><Relationship Id="rId28" Type="http://schemas.openxmlformats.org/officeDocument/2006/relationships/hyperlink" Target="https://podminky.urs.cz/item/CS_URS_2022_01/181411131" TargetMode="External"/><Relationship Id="rId49" Type="http://schemas.openxmlformats.org/officeDocument/2006/relationships/hyperlink" Target="https://podminky.urs.cz/item/CS_URS_2022_01/452353101" TargetMode="External"/><Relationship Id="rId114" Type="http://schemas.openxmlformats.org/officeDocument/2006/relationships/hyperlink" Target="https://podminky.urs.cz/item/CS_URS_2022_01/997013869" TargetMode="External"/><Relationship Id="rId119" Type="http://schemas.openxmlformats.org/officeDocument/2006/relationships/hyperlink" Target="https://podminky.urs.cz/item/CS_URS_2022_01/711141559" TargetMode="External"/><Relationship Id="rId44" Type="http://schemas.openxmlformats.org/officeDocument/2006/relationships/hyperlink" Target="https://podminky.urs.cz/item/CS_URS_2022_01/451573111" TargetMode="External"/><Relationship Id="rId60" Type="http://schemas.openxmlformats.org/officeDocument/2006/relationships/hyperlink" Target="https://podminky.urs.cz/item/CS_URS_2022_01/857242122" TargetMode="External"/><Relationship Id="rId65" Type="http://schemas.openxmlformats.org/officeDocument/2006/relationships/hyperlink" Target="https://podminky.urs.cz/item/CS_URS_2022_01/857264122" TargetMode="External"/><Relationship Id="rId81" Type="http://schemas.openxmlformats.org/officeDocument/2006/relationships/hyperlink" Target="https://podminky.urs.cz/item/CS_URS_2022_01/891262312" TargetMode="External"/><Relationship Id="rId86" Type="http://schemas.openxmlformats.org/officeDocument/2006/relationships/hyperlink" Target="https://podminky.urs.cz/item/CS_URS_2022_01/891351222" TargetMode="External"/><Relationship Id="rId13" Type="http://schemas.openxmlformats.org/officeDocument/2006/relationships/hyperlink" Target="https://podminky.urs.cz/item/CS_URS_2022_01/121151103" TargetMode="External"/><Relationship Id="rId18" Type="http://schemas.openxmlformats.org/officeDocument/2006/relationships/hyperlink" Target="https://podminky.urs.cz/item/CS_URS_2022_01/151101101" TargetMode="External"/><Relationship Id="rId39" Type="http://schemas.openxmlformats.org/officeDocument/2006/relationships/hyperlink" Target="https://podminky.urs.cz/item/CS_URS_2022_01/311101214" TargetMode="External"/><Relationship Id="rId109" Type="http://schemas.openxmlformats.org/officeDocument/2006/relationships/hyperlink" Target="https://podminky.urs.cz/item/CS_URS_2022_01/961055111" TargetMode="External"/><Relationship Id="rId34" Type="http://schemas.openxmlformats.org/officeDocument/2006/relationships/hyperlink" Target="https://podminky.urs.cz/item/CS_URS_2022_01/273321411" TargetMode="External"/><Relationship Id="rId50" Type="http://schemas.openxmlformats.org/officeDocument/2006/relationships/hyperlink" Target="https://podminky.urs.cz/item/CS_URS_2022_01/564871011" TargetMode="External"/><Relationship Id="rId55" Type="http://schemas.openxmlformats.org/officeDocument/2006/relationships/hyperlink" Target="https://podminky.urs.cz/item/CS_URS_2022_01/632451031" TargetMode="External"/><Relationship Id="rId76" Type="http://schemas.openxmlformats.org/officeDocument/2006/relationships/hyperlink" Target="https://podminky.urs.cz/item/CS_URS_2022_01/891185395" TargetMode="External"/><Relationship Id="rId97" Type="http://schemas.openxmlformats.org/officeDocument/2006/relationships/hyperlink" Target="https://podminky.urs.cz/item/CS_URS_2022_01/894502201" TargetMode="External"/><Relationship Id="rId104" Type="http://schemas.openxmlformats.org/officeDocument/2006/relationships/hyperlink" Target="https://podminky.urs.cz/item/CS_URS_2022_01/899721111" TargetMode="External"/><Relationship Id="rId120" Type="http://schemas.openxmlformats.org/officeDocument/2006/relationships/hyperlink" Target="https://podminky.urs.cz/item/CS_URS_2022_01/711142559" TargetMode="External"/><Relationship Id="rId125" Type="http://schemas.openxmlformats.org/officeDocument/2006/relationships/hyperlink" Target="https://podminky.urs.cz/item/CS_URS_2022_01/767861001" TargetMode="External"/><Relationship Id="rId7" Type="http://schemas.openxmlformats.org/officeDocument/2006/relationships/hyperlink" Target="https://podminky.urs.cz/item/CS_URS_2022_01/119001405" TargetMode="External"/><Relationship Id="rId71" Type="http://schemas.openxmlformats.org/officeDocument/2006/relationships/hyperlink" Target="https://podminky.urs.cz/item/CS_URS_2022_01/857372122" TargetMode="External"/><Relationship Id="rId92" Type="http://schemas.openxmlformats.org/officeDocument/2006/relationships/hyperlink" Target="https://podminky.urs.cz/item/CS_URS_2022_01/892351111" TargetMode="External"/><Relationship Id="rId2" Type="http://schemas.openxmlformats.org/officeDocument/2006/relationships/hyperlink" Target="https://podminky.urs.cz/item/CS_URS_2022_01/113106134" TargetMode="External"/><Relationship Id="rId29" Type="http://schemas.openxmlformats.org/officeDocument/2006/relationships/hyperlink" Target="https://podminky.urs.cz/item/CS_URS_2022_01/181951111" TargetMode="External"/><Relationship Id="rId24" Type="http://schemas.openxmlformats.org/officeDocument/2006/relationships/hyperlink" Target="https://podminky.urs.cz/item/CS_URS_2022_01/171251201" TargetMode="External"/><Relationship Id="rId40" Type="http://schemas.openxmlformats.org/officeDocument/2006/relationships/hyperlink" Target="https://podminky.urs.cz/item/CS_URS_2022_01/382122122" TargetMode="External"/><Relationship Id="rId45" Type="http://schemas.openxmlformats.org/officeDocument/2006/relationships/hyperlink" Target="https://podminky.urs.cz/item/CS_URS_2022_01/452112112" TargetMode="External"/><Relationship Id="rId66" Type="http://schemas.openxmlformats.org/officeDocument/2006/relationships/hyperlink" Target="https://podminky.urs.cz/item/CS_URS_2022_01/857313131" TargetMode="External"/><Relationship Id="rId87" Type="http://schemas.openxmlformats.org/officeDocument/2006/relationships/hyperlink" Target="https://podminky.urs.cz/item/CS_URS_2022_01/891354121" TargetMode="External"/><Relationship Id="rId110" Type="http://schemas.openxmlformats.org/officeDocument/2006/relationships/hyperlink" Target="https://podminky.urs.cz/item/CS_URS_2022_01/997006002" TargetMode="External"/><Relationship Id="rId115" Type="http://schemas.openxmlformats.org/officeDocument/2006/relationships/hyperlink" Target="https://podminky.urs.cz/item/CS_URS_2022_01/997013873" TargetMode="External"/><Relationship Id="rId61" Type="http://schemas.openxmlformats.org/officeDocument/2006/relationships/hyperlink" Target="https://podminky.urs.cz/item/CS_URS_2022_01/857242192" TargetMode="External"/><Relationship Id="rId82" Type="http://schemas.openxmlformats.org/officeDocument/2006/relationships/hyperlink" Target="https://podminky.urs.cz/item/CS_URS_2022_01/891264121" TargetMode="External"/><Relationship Id="rId19" Type="http://schemas.openxmlformats.org/officeDocument/2006/relationships/hyperlink" Target="https://podminky.urs.cz/item/CS_URS_2022_01/151101102" TargetMode="External"/><Relationship Id="rId14" Type="http://schemas.openxmlformats.org/officeDocument/2006/relationships/hyperlink" Target="https://podminky.urs.cz/item/CS_URS_2022_01/131251202" TargetMode="External"/><Relationship Id="rId30" Type="http://schemas.openxmlformats.org/officeDocument/2006/relationships/hyperlink" Target="https://podminky.urs.cz/item/CS_URS_2022_01/181951112" TargetMode="External"/><Relationship Id="rId35" Type="http://schemas.openxmlformats.org/officeDocument/2006/relationships/hyperlink" Target="https://podminky.urs.cz/item/CS_URS_2022_01/273351121" TargetMode="External"/><Relationship Id="rId56" Type="http://schemas.openxmlformats.org/officeDocument/2006/relationships/hyperlink" Target="https://podminky.urs.cz/item/CS_URS_2022_01/850311811" TargetMode="External"/><Relationship Id="rId77" Type="http://schemas.openxmlformats.org/officeDocument/2006/relationships/hyperlink" Target="https://podminky.urs.cz/item/CS_URS_2022_01/891212312" TargetMode="External"/><Relationship Id="rId100" Type="http://schemas.openxmlformats.org/officeDocument/2006/relationships/hyperlink" Target="https://podminky.urs.cz/item/CS_URS_2022_01/899103112" TargetMode="External"/><Relationship Id="rId105" Type="http://schemas.openxmlformats.org/officeDocument/2006/relationships/hyperlink" Target="https://podminky.urs.cz/item/CS_URS_2022_01/899721112" TargetMode="External"/><Relationship Id="rId126" Type="http://schemas.openxmlformats.org/officeDocument/2006/relationships/hyperlink" Target="https://podminky.urs.cz/item/CS_URS_2022_01/767861011" TargetMode="External"/><Relationship Id="rId8" Type="http://schemas.openxmlformats.org/officeDocument/2006/relationships/hyperlink" Target="https://podminky.urs.cz/item/CS_URS_2022_01/119001421" TargetMode="External"/><Relationship Id="rId51" Type="http://schemas.openxmlformats.org/officeDocument/2006/relationships/hyperlink" Target="https://podminky.urs.cz/item/CS_URS_2022_01/596211110" TargetMode="External"/><Relationship Id="rId72" Type="http://schemas.openxmlformats.org/officeDocument/2006/relationships/hyperlink" Target="https://podminky.urs.cz/item/CS_URS_2022_01/857373131" TargetMode="External"/><Relationship Id="rId93" Type="http://schemas.openxmlformats.org/officeDocument/2006/relationships/hyperlink" Target="https://podminky.urs.cz/item/CS_URS_2022_01/892353122" TargetMode="External"/><Relationship Id="rId98" Type="http://schemas.openxmlformats.org/officeDocument/2006/relationships/hyperlink" Target="https://podminky.urs.cz/item/CS_URS_2022_01/894503111" TargetMode="External"/><Relationship Id="rId121" Type="http://schemas.openxmlformats.org/officeDocument/2006/relationships/hyperlink" Target="https://podminky.urs.cz/item/CS_URS_2022_01/998711101" TargetMode="External"/><Relationship Id="rId3" Type="http://schemas.openxmlformats.org/officeDocument/2006/relationships/hyperlink" Target="https://podminky.urs.cz/item/CS_URS_2022_01/113107323" TargetMode="External"/><Relationship Id="rId25" Type="http://schemas.openxmlformats.org/officeDocument/2006/relationships/hyperlink" Target="https://podminky.urs.cz/item/CS_URS_2022_01/174151101" TargetMode="External"/><Relationship Id="rId46" Type="http://schemas.openxmlformats.org/officeDocument/2006/relationships/hyperlink" Target="https://podminky.urs.cz/item/CS_URS_2022_01/452313131" TargetMode="External"/><Relationship Id="rId67" Type="http://schemas.openxmlformats.org/officeDocument/2006/relationships/hyperlink" Target="https://podminky.urs.cz/item/CS_URS_2022_01/857351131" TargetMode="External"/><Relationship Id="rId116" Type="http://schemas.openxmlformats.org/officeDocument/2006/relationships/hyperlink" Target="https://podminky.urs.cz/item/CS_URS_2022_01/998273102" TargetMode="External"/><Relationship Id="rId20" Type="http://schemas.openxmlformats.org/officeDocument/2006/relationships/hyperlink" Target="https://podminky.urs.cz/item/CS_URS_2022_01/151101111" TargetMode="External"/><Relationship Id="rId41" Type="http://schemas.openxmlformats.org/officeDocument/2006/relationships/hyperlink" Target="https://podminky.urs.cz/item/CS_URS_2022_01/382122123" TargetMode="External"/><Relationship Id="rId62" Type="http://schemas.openxmlformats.org/officeDocument/2006/relationships/hyperlink" Target="https://podminky.urs.cz/item/CS_URS_2022_01/857244192" TargetMode="External"/><Relationship Id="rId83" Type="http://schemas.openxmlformats.org/officeDocument/2006/relationships/hyperlink" Target="https://podminky.urs.cz/item/CS_URS_2022_01/891265321" TargetMode="External"/><Relationship Id="rId88" Type="http://schemas.openxmlformats.org/officeDocument/2006/relationships/hyperlink" Target="https://podminky.urs.cz/item/CS_URS_2022_01/891355321" TargetMode="External"/><Relationship Id="rId111" Type="http://schemas.openxmlformats.org/officeDocument/2006/relationships/hyperlink" Target="https://podminky.urs.cz/item/CS_URS_2022_01/997013501" TargetMode="External"/><Relationship Id="rId15" Type="http://schemas.openxmlformats.org/officeDocument/2006/relationships/hyperlink" Target="https://podminky.urs.cz/item/CS_URS_2022_01/131351202" TargetMode="External"/><Relationship Id="rId36" Type="http://schemas.openxmlformats.org/officeDocument/2006/relationships/hyperlink" Target="https://podminky.urs.cz/item/CS_URS_2022_01/273351122" TargetMode="External"/><Relationship Id="rId57" Type="http://schemas.openxmlformats.org/officeDocument/2006/relationships/hyperlink" Target="https://podminky.urs.cz/item/CS_URS_2022_01/850391811" TargetMode="External"/><Relationship Id="rId106" Type="http://schemas.openxmlformats.org/officeDocument/2006/relationships/hyperlink" Target="https://podminky.urs.cz/item/CS_URS_2022_01/899722114" TargetMode="External"/><Relationship Id="rId127" Type="http://schemas.openxmlformats.org/officeDocument/2006/relationships/hyperlink" Target="https://podminky.urs.cz/item/CS_URS_2022_01/998767101" TargetMode="External"/><Relationship Id="rId10" Type="http://schemas.openxmlformats.org/officeDocument/2006/relationships/hyperlink" Target="https://podminky.urs.cz/item/CS_URS_2022_01/119003132" TargetMode="External"/><Relationship Id="rId31" Type="http://schemas.openxmlformats.org/officeDocument/2006/relationships/hyperlink" Target="https://podminky.urs.cz/item/CS_URS_2022_01/185803111" TargetMode="External"/><Relationship Id="rId52" Type="http://schemas.openxmlformats.org/officeDocument/2006/relationships/hyperlink" Target="https://podminky.urs.cz/item/CS_URS_2022_01/596811120" TargetMode="External"/><Relationship Id="rId73" Type="http://schemas.openxmlformats.org/officeDocument/2006/relationships/hyperlink" Target="https://podminky.urs.cz/item/CS_URS_2022_01/890411811" TargetMode="External"/><Relationship Id="rId78" Type="http://schemas.openxmlformats.org/officeDocument/2006/relationships/hyperlink" Target="https://podminky.urs.cz/item/CS_URS_2022_01/891261112" TargetMode="External"/><Relationship Id="rId94" Type="http://schemas.openxmlformats.org/officeDocument/2006/relationships/hyperlink" Target="https://podminky.urs.cz/item/CS_URS_2022_01/894302161" TargetMode="External"/><Relationship Id="rId99" Type="http://schemas.openxmlformats.org/officeDocument/2006/relationships/hyperlink" Target="https://podminky.urs.cz/item/CS_URS_2022_01/894608211" TargetMode="External"/><Relationship Id="rId101" Type="http://schemas.openxmlformats.org/officeDocument/2006/relationships/hyperlink" Target="https://podminky.urs.cz/item/CS_URS_2022_01/899104211" TargetMode="External"/><Relationship Id="rId122" Type="http://schemas.openxmlformats.org/officeDocument/2006/relationships/hyperlink" Target="https://podminky.urs.cz/item/CS_URS_2022_01/722224116" TargetMode="External"/><Relationship Id="rId4" Type="http://schemas.openxmlformats.org/officeDocument/2006/relationships/hyperlink" Target="https://podminky.urs.cz/item/CS_URS_2022_01/115101201" TargetMode="External"/><Relationship Id="rId9" Type="http://schemas.openxmlformats.org/officeDocument/2006/relationships/hyperlink" Target="https://podminky.urs.cz/item/CS_URS_2022_01/119003131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51811132" TargetMode="External"/><Relationship Id="rId13" Type="http://schemas.openxmlformats.org/officeDocument/2006/relationships/hyperlink" Target="https://podminky.urs.cz/item/CS_URS_2022_01/174101101" TargetMode="External"/><Relationship Id="rId18" Type="http://schemas.openxmlformats.org/officeDocument/2006/relationships/drawing" Target="../drawings/drawing14.xml"/><Relationship Id="rId3" Type="http://schemas.openxmlformats.org/officeDocument/2006/relationships/hyperlink" Target="https://podminky.urs.cz/item/CS_URS_2022_01/171206111" TargetMode="External"/><Relationship Id="rId7" Type="http://schemas.openxmlformats.org/officeDocument/2006/relationships/hyperlink" Target="https://podminky.urs.cz/item/CS_URS_2022_01/171201201" TargetMode="External"/><Relationship Id="rId12" Type="http://schemas.openxmlformats.org/officeDocument/2006/relationships/hyperlink" Target="https://podminky.urs.cz/item/CS_URS_2022_01/167151111" TargetMode="External"/><Relationship Id="rId17" Type="http://schemas.openxmlformats.org/officeDocument/2006/relationships/hyperlink" Target="https://podminky.urs.cz/item/CS_URS_2022_01/998272201" TargetMode="External"/><Relationship Id="rId2" Type="http://schemas.openxmlformats.org/officeDocument/2006/relationships/hyperlink" Target="https://podminky.urs.cz/item/CS_URS_2022_01/162206112" TargetMode="External"/><Relationship Id="rId16" Type="http://schemas.openxmlformats.org/officeDocument/2006/relationships/hyperlink" Target="https://podminky.urs.cz/item/CS_URS_2022_01/171201231" TargetMode="External"/><Relationship Id="rId1" Type="http://schemas.openxmlformats.org/officeDocument/2006/relationships/hyperlink" Target="https://podminky.urs.cz/item/CS_URS_2022_01/121151123" TargetMode="External"/><Relationship Id="rId6" Type="http://schemas.openxmlformats.org/officeDocument/2006/relationships/hyperlink" Target="https://podminky.urs.cz/item/CS_URS_2022_01/162351103" TargetMode="External"/><Relationship Id="rId11" Type="http://schemas.openxmlformats.org/officeDocument/2006/relationships/hyperlink" Target="https://podminky.urs.cz/item/CS_URS_2022_01/899722114" TargetMode="External"/><Relationship Id="rId5" Type="http://schemas.openxmlformats.org/officeDocument/2006/relationships/hyperlink" Target="https://podminky.urs.cz/item/CS_URS_2022_01/130001101" TargetMode="External"/><Relationship Id="rId15" Type="http://schemas.openxmlformats.org/officeDocument/2006/relationships/hyperlink" Target="https://podminky.urs.cz/item/CS_URS_2022_01/162751119" TargetMode="External"/><Relationship Id="rId10" Type="http://schemas.openxmlformats.org/officeDocument/2006/relationships/hyperlink" Target="https://podminky.urs.cz/item/CS_URS_2022_01/175151101" TargetMode="External"/><Relationship Id="rId4" Type="http://schemas.openxmlformats.org/officeDocument/2006/relationships/hyperlink" Target="https://podminky.urs.cz/item/CS_URS_2022_01/132154205" TargetMode="External"/><Relationship Id="rId9" Type="http://schemas.openxmlformats.org/officeDocument/2006/relationships/hyperlink" Target="https://podminky.urs.cz/item/CS_URS_2022_01/151811232" TargetMode="External"/><Relationship Id="rId14" Type="http://schemas.openxmlformats.org/officeDocument/2006/relationships/hyperlink" Target="https://podminky.urs.cz/item/CS_URS_2022_01/162351104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013254R" TargetMode="External"/><Relationship Id="rId2" Type="http://schemas.openxmlformats.org/officeDocument/2006/relationships/hyperlink" Target="https://podminky.urs.cz/item/CS_URS_2022_01/013244R" TargetMode="External"/><Relationship Id="rId1" Type="http://schemas.openxmlformats.org/officeDocument/2006/relationships/hyperlink" Target="https://podminky.urs.cz/item/CS_URS_2022_01/01200R" TargetMode="External"/><Relationship Id="rId6" Type="http://schemas.openxmlformats.org/officeDocument/2006/relationships/drawing" Target="../drawings/drawing2.xml"/><Relationship Id="rId5" Type="http://schemas.openxmlformats.org/officeDocument/2006/relationships/hyperlink" Target="https://podminky.urs.cz/item/CS_URS_2022_01/043002000" TargetMode="External"/><Relationship Id="rId4" Type="http://schemas.openxmlformats.org/officeDocument/2006/relationships/hyperlink" Target="https://podminky.urs.cz/item/CS_URS_2022_01/03100R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62201412" TargetMode="External"/><Relationship Id="rId13" Type="http://schemas.openxmlformats.org/officeDocument/2006/relationships/hyperlink" Target="https://podminky.urs.cz/item/CS_URS_2022_01/162301952" TargetMode="External"/><Relationship Id="rId18" Type="http://schemas.openxmlformats.org/officeDocument/2006/relationships/hyperlink" Target="https://podminky.urs.cz/item/CS_URS_2022_01/162702119" TargetMode="External"/><Relationship Id="rId26" Type="http://schemas.openxmlformats.org/officeDocument/2006/relationships/hyperlink" Target="https://podminky.urs.cz/item/CS_URS_2022_01/966006253" TargetMode="External"/><Relationship Id="rId3" Type="http://schemas.openxmlformats.org/officeDocument/2006/relationships/hyperlink" Target="https://podminky.urs.cz/item/CS_URS_2022_01/112101102" TargetMode="External"/><Relationship Id="rId21" Type="http://schemas.openxmlformats.org/officeDocument/2006/relationships/hyperlink" Target="https://podminky.urs.cz/item/CS_URS_2022_01/167151102" TargetMode="External"/><Relationship Id="rId7" Type="http://schemas.openxmlformats.org/officeDocument/2006/relationships/hyperlink" Target="https://podminky.urs.cz/item/CS_URS_2022_01/162201406" TargetMode="External"/><Relationship Id="rId12" Type="http://schemas.openxmlformats.org/officeDocument/2006/relationships/hyperlink" Target="https://podminky.urs.cz/item/CS_URS_2022_01/162301942" TargetMode="External"/><Relationship Id="rId17" Type="http://schemas.openxmlformats.org/officeDocument/2006/relationships/hyperlink" Target="https://podminky.urs.cz/item/CS_URS_2022_01/162702111" TargetMode="External"/><Relationship Id="rId25" Type="http://schemas.openxmlformats.org/officeDocument/2006/relationships/hyperlink" Target="https://podminky.urs.cz/item/CS_URS_2022_01/966006251" TargetMode="External"/><Relationship Id="rId2" Type="http://schemas.openxmlformats.org/officeDocument/2006/relationships/hyperlink" Target="https://podminky.urs.cz/item/CS_URS_2022_01/111301111" TargetMode="External"/><Relationship Id="rId16" Type="http://schemas.openxmlformats.org/officeDocument/2006/relationships/hyperlink" Target="https://podminky.urs.cz/item/CS_URS_2022_01/162351123" TargetMode="External"/><Relationship Id="rId20" Type="http://schemas.openxmlformats.org/officeDocument/2006/relationships/hyperlink" Target="https://podminky.urs.cz/item/CS_URS_2022_01/167102111" TargetMode="External"/><Relationship Id="rId29" Type="http://schemas.openxmlformats.org/officeDocument/2006/relationships/hyperlink" Target="https://podminky.urs.cz/item/CS_URS_2022_01/966072811" TargetMode="External"/><Relationship Id="rId1" Type="http://schemas.openxmlformats.org/officeDocument/2006/relationships/hyperlink" Target="https://podminky.urs.cz/item/CS_URS_2022_01/111251203" TargetMode="External"/><Relationship Id="rId6" Type="http://schemas.openxmlformats.org/officeDocument/2006/relationships/hyperlink" Target="https://podminky.urs.cz/item/CS_URS_2022_01/162201402" TargetMode="External"/><Relationship Id="rId11" Type="http://schemas.openxmlformats.org/officeDocument/2006/relationships/hyperlink" Target="https://podminky.urs.cz/item/CS_URS_2022_01/162301932" TargetMode="External"/><Relationship Id="rId24" Type="http://schemas.openxmlformats.org/officeDocument/2006/relationships/hyperlink" Target="https://podminky.urs.cz/item/CS_URS_2022_01/966001311" TargetMode="External"/><Relationship Id="rId32" Type="http://schemas.openxmlformats.org/officeDocument/2006/relationships/drawing" Target="../drawings/drawing3.xml"/><Relationship Id="rId5" Type="http://schemas.openxmlformats.org/officeDocument/2006/relationships/hyperlink" Target="https://podminky.urs.cz/item/CS_URS_2022_01/122351103" TargetMode="External"/><Relationship Id="rId15" Type="http://schemas.openxmlformats.org/officeDocument/2006/relationships/hyperlink" Target="https://podminky.urs.cz/item/CS_URS_2022_01/162301981" TargetMode="External"/><Relationship Id="rId23" Type="http://schemas.openxmlformats.org/officeDocument/2006/relationships/hyperlink" Target="https://podminky.urs.cz/item/CS_URS_2022_01/171251201" TargetMode="External"/><Relationship Id="rId28" Type="http://schemas.openxmlformats.org/officeDocument/2006/relationships/hyperlink" Target="https://podminky.urs.cz/item/CS_URS_2022_01/966071823" TargetMode="External"/><Relationship Id="rId10" Type="http://schemas.openxmlformats.org/officeDocument/2006/relationships/hyperlink" Target="https://podminky.urs.cz/item/CS_URS_2022_01/162301501" TargetMode="External"/><Relationship Id="rId19" Type="http://schemas.openxmlformats.org/officeDocument/2006/relationships/hyperlink" Target="https://podminky.urs.cz/item/CS_URS_2022_01/162751137" TargetMode="External"/><Relationship Id="rId31" Type="http://schemas.openxmlformats.org/officeDocument/2006/relationships/hyperlink" Target="https://podminky.urs.cz/item/CS_URS_2022_01/997221569" TargetMode="External"/><Relationship Id="rId4" Type="http://schemas.openxmlformats.org/officeDocument/2006/relationships/hyperlink" Target="https://podminky.urs.cz/item/CS_URS_2022_01/112101122" TargetMode="External"/><Relationship Id="rId9" Type="http://schemas.openxmlformats.org/officeDocument/2006/relationships/hyperlink" Target="https://podminky.urs.cz/item/CS_URS_2022_01/162201416" TargetMode="External"/><Relationship Id="rId14" Type="http://schemas.openxmlformats.org/officeDocument/2006/relationships/hyperlink" Target="https://podminky.urs.cz/item/CS_URS_2022_01/162301962" TargetMode="External"/><Relationship Id="rId22" Type="http://schemas.openxmlformats.org/officeDocument/2006/relationships/hyperlink" Target="https://podminky.urs.cz/item/CS_URS_2022_01/171201221" TargetMode="External"/><Relationship Id="rId27" Type="http://schemas.openxmlformats.org/officeDocument/2006/relationships/hyperlink" Target="https://podminky.urs.cz/item/CS_URS_2022_01/966071711" TargetMode="External"/><Relationship Id="rId30" Type="http://schemas.openxmlformats.org/officeDocument/2006/relationships/hyperlink" Target="https://podminky.urs.cz/item/CS_URS_2022_01/997221561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171152501" TargetMode="External"/><Relationship Id="rId21" Type="http://schemas.openxmlformats.org/officeDocument/2006/relationships/hyperlink" Target="https://podminky.urs.cz/item/CS_URS_2022_01/167151102" TargetMode="External"/><Relationship Id="rId42" Type="http://schemas.openxmlformats.org/officeDocument/2006/relationships/hyperlink" Target="https://podminky.urs.cz/item/CS_URS_2022_01/564851111" TargetMode="External"/><Relationship Id="rId47" Type="http://schemas.openxmlformats.org/officeDocument/2006/relationships/hyperlink" Target="https://podminky.urs.cz/item/CS_URS_2022_01/567122111" TargetMode="External"/><Relationship Id="rId63" Type="http://schemas.openxmlformats.org/officeDocument/2006/relationships/hyperlink" Target="https://podminky.urs.cz/item/CS_URS_2022_01/837312221" TargetMode="External"/><Relationship Id="rId68" Type="http://schemas.openxmlformats.org/officeDocument/2006/relationships/hyperlink" Target="https://podminky.urs.cz/item/CS_URS_2022_01/916231213" TargetMode="External"/><Relationship Id="rId84" Type="http://schemas.openxmlformats.org/officeDocument/2006/relationships/hyperlink" Target="https://podminky.urs.cz/item/CS_URS_2022_01/919735112" TargetMode="External"/><Relationship Id="rId89" Type="http://schemas.openxmlformats.org/officeDocument/2006/relationships/hyperlink" Target="https://podminky.urs.cz/item/CS_URS_2022_01/966008212" TargetMode="External"/><Relationship Id="rId16" Type="http://schemas.openxmlformats.org/officeDocument/2006/relationships/hyperlink" Target="https://podminky.urs.cz/item/CS_URS_2022_01/132254204" TargetMode="External"/><Relationship Id="rId11" Type="http://schemas.openxmlformats.org/officeDocument/2006/relationships/hyperlink" Target="https://podminky.urs.cz/item/CS_URS_2022_01/113202111" TargetMode="External"/><Relationship Id="rId32" Type="http://schemas.openxmlformats.org/officeDocument/2006/relationships/hyperlink" Target="https://podminky.urs.cz/item/CS_URS_2022_01/181351103" TargetMode="External"/><Relationship Id="rId37" Type="http://schemas.openxmlformats.org/officeDocument/2006/relationships/hyperlink" Target="https://podminky.urs.cz/item/CS_URS_2022_01/182351123" TargetMode="External"/><Relationship Id="rId53" Type="http://schemas.openxmlformats.org/officeDocument/2006/relationships/hyperlink" Target="https://podminky.urs.cz/item/CS_URS_2022_01/573231107" TargetMode="External"/><Relationship Id="rId58" Type="http://schemas.openxmlformats.org/officeDocument/2006/relationships/hyperlink" Target="https://podminky.urs.cz/item/CS_URS_2022_01/581141111" TargetMode="External"/><Relationship Id="rId74" Type="http://schemas.openxmlformats.org/officeDocument/2006/relationships/hyperlink" Target="https://podminky.urs.cz/item/CS_URS_2022_01/919112223" TargetMode="External"/><Relationship Id="rId79" Type="http://schemas.openxmlformats.org/officeDocument/2006/relationships/hyperlink" Target="https://podminky.urs.cz/item/CS_URS_2022_01/919131111" TargetMode="External"/><Relationship Id="rId102" Type="http://schemas.openxmlformats.org/officeDocument/2006/relationships/hyperlink" Target="https://podminky.urs.cz/item/CS_URS_2022_01/711461103" TargetMode="External"/><Relationship Id="rId5" Type="http://schemas.openxmlformats.org/officeDocument/2006/relationships/hyperlink" Target="https://podminky.urs.cz/item/CS_URS_2022_01/113107230" TargetMode="External"/><Relationship Id="rId90" Type="http://schemas.openxmlformats.org/officeDocument/2006/relationships/hyperlink" Target="https://podminky.urs.cz/item/CS_URS_2022_01/979024443" TargetMode="External"/><Relationship Id="rId95" Type="http://schemas.openxmlformats.org/officeDocument/2006/relationships/hyperlink" Target="https://podminky.urs.cz/item/CS_URS_2022_01/997221571" TargetMode="External"/><Relationship Id="rId22" Type="http://schemas.openxmlformats.org/officeDocument/2006/relationships/hyperlink" Target="https://podminky.urs.cz/item/CS_URS_2022_01/167151111" TargetMode="External"/><Relationship Id="rId27" Type="http://schemas.openxmlformats.org/officeDocument/2006/relationships/hyperlink" Target="https://podminky.urs.cz/item/CS_URS_2022_01/171201231" TargetMode="External"/><Relationship Id="rId43" Type="http://schemas.openxmlformats.org/officeDocument/2006/relationships/hyperlink" Target="https://podminky.urs.cz/item/CS_URS_2022_01/564861111" TargetMode="External"/><Relationship Id="rId48" Type="http://schemas.openxmlformats.org/officeDocument/2006/relationships/hyperlink" Target="https://podminky.urs.cz/item/CS_URS_2022_01/567122114" TargetMode="External"/><Relationship Id="rId64" Type="http://schemas.openxmlformats.org/officeDocument/2006/relationships/hyperlink" Target="https://podminky.urs.cz/item/CS_URS_2022_01/895941343" TargetMode="External"/><Relationship Id="rId69" Type="http://schemas.openxmlformats.org/officeDocument/2006/relationships/hyperlink" Target="https://podminky.urs.cz/item/CS_URS_2022_01/916431112" TargetMode="External"/><Relationship Id="rId80" Type="http://schemas.openxmlformats.org/officeDocument/2006/relationships/hyperlink" Target="https://podminky.urs.cz/item/CS_URS_2022_01/919716111" TargetMode="External"/><Relationship Id="rId85" Type="http://schemas.openxmlformats.org/officeDocument/2006/relationships/hyperlink" Target="https://podminky.urs.cz/item/CS_URS_2022_01/931951111" TargetMode="External"/><Relationship Id="rId12" Type="http://schemas.openxmlformats.org/officeDocument/2006/relationships/hyperlink" Target="https://podminky.urs.cz/item/CS_URS_2022_01/113203111" TargetMode="External"/><Relationship Id="rId17" Type="http://schemas.openxmlformats.org/officeDocument/2006/relationships/hyperlink" Target="https://podminky.urs.cz/item/CS_URS_2022_01/132354202" TargetMode="External"/><Relationship Id="rId25" Type="http://schemas.openxmlformats.org/officeDocument/2006/relationships/hyperlink" Target="https://podminky.urs.cz/item/CS_URS_2022_01/171152111" TargetMode="External"/><Relationship Id="rId33" Type="http://schemas.openxmlformats.org/officeDocument/2006/relationships/hyperlink" Target="https://podminky.urs.cz/item/CS_URS_2022_01/181951111" TargetMode="External"/><Relationship Id="rId38" Type="http://schemas.openxmlformats.org/officeDocument/2006/relationships/hyperlink" Target="https://podminky.urs.cz/item/CS_URS_2022_01/211561111" TargetMode="External"/><Relationship Id="rId46" Type="http://schemas.openxmlformats.org/officeDocument/2006/relationships/hyperlink" Target="https://podminky.urs.cz/item/CS_URS_2022_01/565166111" TargetMode="External"/><Relationship Id="rId59" Type="http://schemas.openxmlformats.org/officeDocument/2006/relationships/hyperlink" Target="https://podminky.urs.cz/item/CS_URS_2022_01/591111111" TargetMode="External"/><Relationship Id="rId67" Type="http://schemas.openxmlformats.org/officeDocument/2006/relationships/hyperlink" Target="https://podminky.urs.cz/item/CS_URS_2022_01/916133112" TargetMode="External"/><Relationship Id="rId103" Type="http://schemas.openxmlformats.org/officeDocument/2006/relationships/drawing" Target="../drawings/drawing4.xml"/><Relationship Id="rId20" Type="http://schemas.openxmlformats.org/officeDocument/2006/relationships/hyperlink" Target="https://podminky.urs.cz/item/CS_URS_2022_01/162751137" TargetMode="External"/><Relationship Id="rId41" Type="http://schemas.openxmlformats.org/officeDocument/2006/relationships/hyperlink" Target="https://podminky.urs.cz/item/CS_URS_2022_01/212755214" TargetMode="External"/><Relationship Id="rId54" Type="http://schemas.openxmlformats.org/officeDocument/2006/relationships/hyperlink" Target="https://podminky.urs.cz/item/CS_URS_2022_01/573231108" TargetMode="External"/><Relationship Id="rId62" Type="http://schemas.openxmlformats.org/officeDocument/2006/relationships/hyperlink" Target="https://podminky.urs.cz/item/CS_URS_2022_01/596212210" TargetMode="External"/><Relationship Id="rId70" Type="http://schemas.openxmlformats.org/officeDocument/2006/relationships/hyperlink" Target="https://podminky.urs.cz/item/CS_URS_2022_01/916991121" TargetMode="External"/><Relationship Id="rId75" Type="http://schemas.openxmlformats.org/officeDocument/2006/relationships/hyperlink" Target="https://podminky.urs.cz/item/CS_URS_2022_01/919112231" TargetMode="External"/><Relationship Id="rId83" Type="http://schemas.openxmlformats.org/officeDocument/2006/relationships/hyperlink" Target="https://podminky.urs.cz/item/CS_URS_2022_01/919735111" TargetMode="External"/><Relationship Id="rId88" Type="http://schemas.openxmlformats.org/officeDocument/2006/relationships/hyperlink" Target="https://podminky.urs.cz/item/CS_URS_2022_01/938909311" TargetMode="External"/><Relationship Id="rId91" Type="http://schemas.openxmlformats.org/officeDocument/2006/relationships/hyperlink" Target="https://podminky.urs.cz/item/CS_URS_2022_01/979054451" TargetMode="External"/><Relationship Id="rId96" Type="http://schemas.openxmlformats.org/officeDocument/2006/relationships/hyperlink" Target="https://podminky.urs.cz/item/CS_URS_2022_01/997221579" TargetMode="External"/><Relationship Id="rId1" Type="http://schemas.openxmlformats.org/officeDocument/2006/relationships/hyperlink" Target="https://podminky.urs.cz/item/CS_URS_2022_01/113106144" TargetMode="External"/><Relationship Id="rId6" Type="http://schemas.openxmlformats.org/officeDocument/2006/relationships/hyperlink" Target="https://podminky.urs.cz/item/CS_URS_2022_01/113107241" TargetMode="External"/><Relationship Id="rId15" Type="http://schemas.openxmlformats.org/officeDocument/2006/relationships/hyperlink" Target="https://podminky.urs.cz/item/CS_URS_2022_01/132251031" TargetMode="External"/><Relationship Id="rId23" Type="http://schemas.openxmlformats.org/officeDocument/2006/relationships/hyperlink" Target="https://podminky.urs.cz/item/CS_URS_2022_01/171151103" TargetMode="External"/><Relationship Id="rId28" Type="http://schemas.openxmlformats.org/officeDocument/2006/relationships/hyperlink" Target="https://podminky.urs.cz/item/CS_URS_2022_01/175111101" TargetMode="External"/><Relationship Id="rId36" Type="http://schemas.openxmlformats.org/officeDocument/2006/relationships/hyperlink" Target="https://podminky.urs.cz/item/CS_URS_2022_01/182351023" TargetMode="External"/><Relationship Id="rId49" Type="http://schemas.openxmlformats.org/officeDocument/2006/relationships/hyperlink" Target="https://podminky.urs.cz/item/CS_URS_2022_01/567132113" TargetMode="External"/><Relationship Id="rId57" Type="http://schemas.openxmlformats.org/officeDocument/2006/relationships/hyperlink" Target="https://podminky.urs.cz/item/CS_URS_2022_01/578901111" TargetMode="External"/><Relationship Id="rId10" Type="http://schemas.openxmlformats.org/officeDocument/2006/relationships/hyperlink" Target="https://podminky.urs.cz/item/CS_URS_2022_01/113201112" TargetMode="External"/><Relationship Id="rId31" Type="http://schemas.openxmlformats.org/officeDocument/2006/relationships/hyperlink" Target="https://podminky.urs.cz/item/CS_URS_2022_01/181351003" TargetMode="External"/><Relationship Id="rId44" Type="http://schemas.openxmlformats.org/officeDocument/2006/relationships/hyperlink" Target="https://podminky.urs.cz/item/CS_URS_2022_01/564871111" TargetMode="External"/><Relationship Id="rId52" Type="http://schemas.openxmlformats.org/officeDocument/2006/relationships/hyperlink" Target="https://podminky.urs.cz/item/CS_URS_2022_01/573191111" TargetMode="External"/><Relationship Id="rId60" Type="http://schemas.openxmlformats.org/officeDocument/2006/relationships/hyperlink" Target="https://podminky.urs.cz/item/CS_URS_2022_01/596211121" TargetMode="External"/><Relationship Id="rId65" Type="http://schemas.openxmlformats.org/officeDocument/2006/relationships/hyperlink" Target="https://podminky.urs.cz/item/CS_URS_2022_01/899623141" TargetMode="External"/><Relationship Id="rId73" Type="http://schemas.openxmlformats.org/officeDocument/2006/relationships/hyperlink" Target="https://podminky.urs.cz/item/CS_URS_2022_01/919112213" TargetMode="External"/><Relationship Id="rId78" Type="http://schemas.openxmlformats.org/officeDocument/2006/relationships/hyperlink" Target="https://podminky.urs.cz/item/CS_URS_2022_01/919122131" TargetMode="External"/><Relationship Id="rId81" Type="http://schemas.openxmlformats.org/officeDocument/2006/relationships/hyperlink" Target="https://podminky.urs.cz/item/CS_URS_2022_01/919731121" TargetMode="External"/><Relationship Id="rId86" Type="http://schemas.openxmlformats.org/officeDocument/2006/relationships/hyperlink" Target="https://podminky.urs.cz/item/CS_URS_2022_01/935112211" TargetMode="External"/><Relationship Id="rId94" Type="http://schemas.openxmlformats.org/officeDocument/2006/relationships/hyperlink" Target="https://podminky.urs.cz/item/CS_URS_2022_01/997221569" TargetMode="External"/><Relationship Id="rId99" Type="http://schemas.openxmlformats.org/officeDocument/2006/relationships/hyperlink" Target="https://podminky.urs.cz/item/CS_URS_2022_01/997221861" TargetMode="External"/><Relationship Id="rId101" Type="http://schemas.openxmlformats.org/officeDocument/2006/relationships/hyperlink" Target="https://podminky.urs.cz/item/CS_URS_2022_01/998225111" TargetMode="External"/><Relationship Id="rId4" Type="http://schemas.openxmlformats.org/officeDocument/2006/relationships/hyperlink" Target="https://podminky.urs.cz/item/CS_URS_2022_01/113107131" TargetMode="External"/><Relationship Id="rId9" Type="http://schemas.openxmlformats.org/officeDocument/2006/relationships/hyperlink" Target="https://podminky.urs.cz/item/CS_URS_2022_01/113154364" TargetMode="External"/><Relationship Id="rId13" Type="http://schemas.openxmlformats.org/officeDocument/2006/relationships/hyperlink" Target="https://podminky.urs.cz/item/CS_URS_2022_01/122211101" TargetMode="External"/><Relationship Id="rId18" Type="http://schemas.openxmlformats.org/officeDocument/2006/relationships/hyperlink" Target="https://podminky.urs.cz/item/CS_URS_2022_01/162351103" TargetMode="External"/><Relationship Id="rId39" Type="http://schemas.openxmlformats.org/officeDocument/2006/relationships/hyperlink" Target="https://podminky.urs.cz/item/CS_URS_2022_01/212312111" TargetMode="External"/><Relationship Id="rId34" Type="http://schemas.openxmlformats.org/officeDocument/2006/relationships/hyperlink" Target="https://podminky.urs.cz/item/CS_URS_2022_01/182151111" TargetMode="External"/><Relationship Id="rId50" Type="http://schemas.openxmlformats.org/officeDocument/2006/relationships/hyperlink" Target="https://podminky.urs.cz/item/CS_URS_2022_01/569903311" TargetMode="External"/><Relationship Id="rId55" Type="http://schemas.openxmlformats.org/officeDocument/2006/relationships/hyperlink" Target="https://podminky.urs.cz/item/CS_URS_2022_01/576133211" TargetMode="External"/><Relationship Id="rId76" Type="http://schemas.openxmlformats.org/officeDocument/2006/relationships/hyperlink" Target="https://podminky.urs.cz/item/CS_URS_2022_01/919121223" TargetMode="External"/><Relationship Id="rId97" Type="http://schemas.openxmlformats.org/officeDocument/2006/relationships/hyperlink" Target="https://podminky.urs.cz/item/CS_URS_2022_01/997221611" TargetMode="External"/><Relationship Id="rId7" Type="http://schemas.openxmlformats.org/officeDocument/2006/relationships/hyperlink" Target="https://podminky.urs.cz/item/CS_URS_2022_01/113107243" TargetMode="External"/><Relationship Id="rId71" Type="http://schemas.openxmlformats.org/officeDocument/2006/relationships/hyperlink" Target="https://podminky.urs.cz/item/CS_URS_2022_01/919111112" TargetMode="External"/><Relationship Id="rId92" Type="http://schemas.openxmlformats.org/officeDocument/2006/relationships/hyperlink" Target="https://podminky.urs.cz/item/CS_URS_2022_01/979071022" TargetMode="External"/><Relationship Id="rId2" Type="http://schemas.openxmlformats.org/officeDocument/2006/relationships/hyperlink" Target="https://podminky.urs.cz/item/CS_URS_2022_01/113106171" TargetMode="External"/><Relationship Id="rId29" Type="http://schemas.openxmlformats.org/officeDocument/2006/relationships/hyperlink" Target="https://podminky.urs.cz/item/CS_URS_2022_01/181152302" TargetMode="External"/><Relationship Id="rId24" Type="http://schemas.openxmlformats.org/officeDocument/2006/relationships/hyperlink" Target="https://podminky.urs.cz/item/CS_URS_2022_01/171152101" TargetMode="External"/><Relationship Id="rId40" Type="http://schemas.openxmlformats.org/officeDocument/2006/relationships/hyperlink" Target="https://podminky.urs.cz/item/CS_URS_2022_01/212572121" TargetMode="External"/><Relationship Id="rId45" Type="http://schemas.openxmlformats.org/officeDocument/2006/relationships/hyperlink" Target="https://podminky.urs.cz/item/CS_URS_2022_01/564871113" TargetMode="External"/><Relationship Id="rId66" Type="http://schemas.openxmlformats.org/officeDocument/2006/relationships/hyperlink" Target="https://podminky.urs.cz/item/CS_URS_2022_01/916131213" TargetMode="External"/><Relationship Id="rId87" Type="http://schemas.openxmlformats.org/officeDocument/2006/relationships/hyperlink" Target="https://podminky.urs.cz/item/CS_URS_2022_01/935113111" TargetMode="External"/><Relationship Id="rId61" Type="http://schemas.openxmlformats.org/officeDocument/2006/relationships/hyperlink" Target="https://podminky.urs.cz/item/CS_URS_2022_01/596211124" TargetMode="External"/><Relationship Id="rId82" Type="http://schemas.openxmlformats.org/officeDocument/2006/relationships/hyperlink" Target="https://podminky.urs.cz/item/CS_URS_2022_01/919731122" TargetMode="External"/><Relationship Id="rId19" Type="http://schemas.openxmlformats.org/officeDocument/2006/relationships/hyperlink" Target="https://podminky.urs.cz/item/CS_URS_2022_01/162751117" TargetMode="External"/><Relationship Id="rId14" Type="http://schemas.openxmlformats.org/officeDocument/2006/relationships/hyperlink" Target="https://podminky.urs.cz/item/CS_URS_2022_01/122251106" TargetMode="External"/><Relationship Id="rId30" Type="http://schemas.openxmlformats.org/officeDocument/2006/relationships/hyperlink" Target="https://podminky.urs.cz/item/CS_URS_2022_01/181311103" TargetMode="External"/><Relationship Id="rId35" Type="http://schemas.openxmlformats.org/officeDocument/2006/relationships/hyperlink" Target="https://podminky.urs.cz/item/CS_URS_2022_01/182251101" TargetMode="External"/><Relationship Id="rId56" Type="http://schemas.openxmlformats.org/officeDocument/2006/relationships/hyperlink" Target="https://podminky.urs.cz/item/CS_URS_2022_01/577155132" TargetMode="External"/><Relationship Id="rId77" Type="http://schemas.openxmlformats.org/officeDocument/2006/relationships/hyperlink" Target="https://podminky.urs.cz/item/CS_URS_2022_01/919122112" TargetMode="External"/><Relationship Id="rId100" Type="http://schemas.openxmlformats.org/officeDocument/2006/relationships/hyperlink" Target="https://podminky.urs.cz/item/CS_URS_2022_01/997221875" TargetMode="External"/><Relationship Id="rId8" Type="http://schemas.openxmlformats.org/officeDocument/2006/relationships/hyperlink" Target="https://podminky.urs.cz/item/CS_URS_2022_01/113107332" TargetMode="External"/><Relationship Id="rId51" Type="http://schemas.openxmlformats.org/officeDocument/2006/relationships/hyperlink" Target="https://podminky.urs.cz/item/CS_URS_2022_01/571901111" TargetMode="External"/><Relationship Id="rId72" Type="http://schemas.openxmlformats.org/officeDocument/2006/relationships/hyperlink" Target="https://podminky.urs.cz/item/CS_URS_2022_01/919111213" TargetMode="External"/><Relationship Id="rId93" Type="http://schemas.openxmlformats.org/officeDocument/2006/relationships/hyperlink" Target="https://podminky.urs.cz/item/CS_URS_2022_01/997221561" TargetMode="External"/><Relationship Id="rId98" Type="http://schemas.openxmlformats.org/officeDocument/2006/relationships/hyperlink" Target="https://podminky.urs.cz/item/CS_URS_2022_01/997221612" TargetMode="External"/><Relationship Id="rId3" Type="http://schemas.openxmlformats.org/officeDocument/2006/relationships/hyperlink" Target="https://podminky.urs.cz/item/CS_URS_2022_01/113106187" TargetMode="Externa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113202111" TargetMode="External"/><Relationship Id="rId21" Type="http://schemas.openxmlformats.org/officeDocument/2006/relationships/hyperlink" Target="https://podminky.urs.cz/item/CS_URS_2022_01/113154254" TargetMode="External"/><Relationship Id="rId42" Type="http://schemas.openxmlformats.org/officeDocument/2006/relationships/hyperlink" Target="https://podminky.urs.cz/item/CS_URS_2022_01/181152302" TargetMode="External"/><Relationship Id="rId47" Type="http://schemas.openxmlformats.org/officeDocument/2006/relationships/hyperlink" Target="https://podminky.urs.cz/item/CS_URS_2022_01/181951112" TargetMode="External"/><Relationship Id="rId63" Type="http://schemas.openxmlformats.org/officeDocument/2006/relationships/hyperlink" Target="https://podminky.urs.cz/item/CS_URS_2022_01/569903311" TargetMode="External"/><Relationship Id="rId68" Type="http://schemas.openxmlformats.org/officeDocument/2006/relationships/hyperlink" Target="https://podminky.urs.cz/item/CS_URS_2022_01/576133211" TargetMode="External"/><Relationship Id="rId84" Type="http://schemas.openxmlformats.org/officeDocument/2006/relationships/hyperlink" Target="https://podminky.urs.cz/item/CS_URS_2022_01/895941343" TargetMode="External"/><Relationship Id="rId89" Type="http://schemas.openxmlformats.org/officeDocument/2006/relationships/hyperlink" Target="https://podminky.urs.cz/item/CS_URS_2022_01/919112223" TargetMode="External"/><Relationship Id="rId16" Type="http://schemas.openxmlformats.org/officeDocument/2006/relationships/hyperlink" Target="https://podminky.urs.cz/item/CS_URS_2022_01/113107330" TargetMode="External"/><Relationship Id="rId107" Type="http://schemas.openxmlformats.org/officeDocument/2006/relationships/hyperlink" Target="https://podminky.urs.cz/item/CS_URS_2022_01/997221612" TargetMode="External"/><Relationship Id="rId11" Type="http://schemas.openxmlformats.org/officeDocument/2006/relationships/hyperlink" Target="https://podminky.urs.cz/item/CS_URS_2022_01/113107181" TargetMode="External"/><Relationship Id="rId32" Type="http://schemas.openxmlformats.org/officeDocument/2006/relationships/hyperlink" Target="https://podminky.urs.cz/item/CS_URS_2022_01/162351123" TargetMode="External"/><Relationship Id="rId37" Type="http://schemas.openxmlformats.org/officeDocument/2006/relationships/hyperlink" Target="https://podminky.urs.cz/item/CS_URS_2022_01/171151103" TargetMode="External"/><Relationship Id="rId53" Type="http://schemas.openxmlformats.org/officeDocument/2006/relationships/hyperlink" Target="https://podminky.urs.cz/item/CS_URS_2022_01/213141111" TargetMode="External"/><Relationship Id="rId58" Type="http://schemas.openxmlformats.org/officeDocument/2006/relationships/hyperlink" Target="https://podminky.urs.cz/item/CS_URS_2022_01/564871113" TargetMode="External"/><Relationship Id="rId74" Type="http://schemas.openxmlformats.org/officeDocument/2006/relationships/hyperlink" Target="https://podminky.urs.cz/item/CS_URS_2022_01/596211110" TargetMode="External"/><Relationship Id="rId79" Type="http://schemas.openxmlformats.org/officeDocument/2006/relationships/hyperlink" Target="https://podminky.urs.cz/item/CS_URS_2022_01/895270401" TargetMode="External"/><Relationship Id="rId102" Type="http://schemas.openxmlformats.org/officeDocument/2006/relationships/hyperlink" Target="https://podminky.urs.cz/item/CS_URS_2022_01/997221561" TargetMode="External"/><Relationship Id="rId5" Type="http://schemas.openxmlformats.org/officeDocument/2006/relationships/hyperlink" Target="https://podminky.urs.cz/item/CS_URS_2022_01/113106144" TargetMode="External"/><Relationship Id="rId90" Type="http://schemas.openxmlformats.org/officeDocument/2006/relationships/hyperlink" Target="https://podminky.urs.cz/item/CS_URS_2022_01/919121223" TargetMode="External"/><Relationship Id="rId95" Type="http://schemas.openxmlformats.org/officeDocument/2006/relationships/hyperlink" Target="https://podminky.urs.cz/item/CS_URS_2022_01/919735112" TargetMode="External"/><Relationship Id="rId22" Type="http://schemas.openxmlformats.org/officeDocument/2006/relationships/hyperlink" Target="https://podminky.urs.cz/item/CS_URS_2022_01/113154264" TargetMode="External"/><Relationship Id="rId27" Type="http://schemas.openxmlformats.org/officeDocument/2006/relationships/hyperlink" Target="https://podminky.urs.cz/item/CS_URS_2022_01/113203111" TargetMode="External"/><Relationship Id="rId43" Type="http://schemas.openxmlformats.org/officeDocument/2006/relationships/hyperlink" Target="https://podminky.urs.cz/item/CS_URS_2022_01/181311103" TargetMode="External"/><Relationship Id="rId48" Type="http://schemas.openxmlformats.org/officeDocument/2006/relationships/hyperlink" Target="https://podminky.urs.cz/item/CS_URS_2022_01/182313101" TargetMode="External"/><Relationship Id="rId64" Type="http://schemas.openxmlformats.org/officeDocument/2006/relationships/hyperlink" Target="https://podminky.urs.cz/item/CS_URS_2022_01/571901111" TargetMode="External"/><Relationship Id="rId69" Type="http://schemas.openxmlformats.org/officeDocument/2006/relationships/hyperlink" Target="https://podminky.urs.cz/item/CS_URS_2022_01/577144111" TargetMode="External"/><Relationship Id="rId80" Type="http://schemas.openxmlformats.org/officeDocument/2006/relationships/hyperlink" Target="https://podminky.urs.cz/item/CS_URS_2022_01/895270431" TargetMode="External"/><Relationship Id="rId85" Type="http://schemas.openxmlformats.org/officeDocument/2006/relationships/hyperlink" Target="https://podminky.urs.cz/item/CS_URS_2022_01/899623141" TargetMode="External"/><Relationship Id="rId12" Type="http://schemas.openxmlformats.org/officeDocument/2006/relationships/hyperlink" Target="https://podminky.urs.cz/item/CS_URS_2022_01/113107232" TargetMode="External"/><Relationship Id="rId17" Type="http://schemas.openxmlformats.org/officeDocument/2006/relationships/hyperlink" Target="https://podminky.urs.cz/item/CS_URS_2022_01/113107331" TargetMode="External"/><Relationship Id="rId33" Type="http://schemas.openxmlformats.org/officeDocument/2006/relationships/hyperlink" Target="https://podminky.urs.cz/item/CS_URS_2022_01/162751117" TargetMode="External"/><Relationship Id="rId38" Type="http://schemas.openxmlformats.org/officeDocument/2006/relationships/hyperlink" Target="https://podminky.urs.cz/item/CS_URS_2022_01/171151112" TargetMode="External"/><Relationship Id="rId59" Type="http://schemas.openxmlformats.org/officeDocument/2006/relationships/hyperlink" Target="https://podminky.urs.cz/item/CS_URS_2022_01/565156111" TargetMode="External"/><Relationship Id="rId103" Type="http://schemas.openxmlformats.org/officeDocument/2006/relationships/hyperlink" Target="https://podminky.urs.cz/item/CS_URS_2022_01/997221569" TargetMode="External"/><Relationship Id="rId108" Type="http://schemas.openxmlformats.org/officeDocument/2006/relationships/hyperlink" Target="https://podminky.urs.cz/item/CS_URS_2022_01/997221861" TargetMode="External"/><Relationship Id="rId54" Type="http://schemas.openxmlformats.org/officeDocument/2006/relationships/hyperlink" Target="https://podminky.urs.cz/item/CS_URS_2022_01/213141131" TargetMode="External"/><Relationship Id="rId70" Type="http://schemas.openxmlformats.org/officeDocument/2006/relationships/hyperlink" Target="https://podminky.urs.cz/item/CS_URS_2022_01/577155132" TargetMode="External"/><Relationship Id="rId75" Type="http://schemas.openxmlformats.org/officeDocument/2006/relationships/hyperlink" Target="https://podminky.urs.cz/item/CS_URS_2022_01/596211121" TargetMode="External"/><Relationship Id="rId91" Type="http://schemas.openxmlformats.org/officeDocument/2006/relationships/hyperlink" Target="https://podminky.urs.cz/item/CS_URS_2022_01/919726121" TargetMode="External"/><Relationship Id="rId96" Type="http://schemas.openxmlformats.org/officeDocument/2006/relationships/hyperlink" Target="https://podminky.urs.cz/item/CS_URS_2022_01/938909311" TargetMode="External"/><Relationship Id="rId1" Type="http://schemas.openxmlformats.org/officeDocument/2006/relationships/hyperlink" Target="https://podminky.urs.cz/item/CS_URS_2022_01/113106111" TargetMode="External"/><Relationship Id="rId6" Type="http://schemas.openxmlformats.org/officeDocument/2006/relationships/hyperlink" Target="https://podminky.urs.cz/item/CS_URS_2022_01/113106162" TargetMode="External"/><Relationship Id="rId15" Type="http://schemas.openxmlformats.org/officeDocument/2006/relationships/hyperlink" Target="https://podminky.urs.cz/item/CS_URS_2022_01/113107243" TargetMode="External"/><Relationship Id="rId23" Type="http://schemas.openxmlformats.org/officeDocument/2006/relationships/hyperlink" Target="https://podminky.urs.cz/item/CS_URS_2022_01/113154332" TargetMode="External"/><Relationship Id="rId28" Type="http://schemas.openxmlformats.org/officeDocument/2006/relationships/hyperlink" Target="https://podminky.urs.cz/item/CS_URS_2022_01/122251106" TargetMode="External"/><Relationship Id="rId36" Type="http://schemas.openxmlformats.org/officeDocument/2006/relationships/hyperlink" Target="https://podminky.urs.cz/item/CS_URS_2022_01/167151111" TargetMode="External"/><Relationship Id="rId49" Type="http://schemas.openxmlformats.org/officeDocument/2006/relationships/hyperlink" Target="https://podminky.urs.cz/item/CS_URS_2022_01/211561111" TargetMode="External"/><Relationship Id="rId57" Type="http://schemas.openxmlformats.org/officeDocument/2006/relationships/hyperlink" Target="https://podminky.urs.cz/item/CS_URS_2022_01/564871111" TargetMode="External"/><Relationship Id="rId106" Type="http://schemas.openxmlformats.org/officeDocument/2006/relationships/hyperlink" Target="https://podminky.urs.cz/item/CS_URS_2022_01/997221611" TargetMode="External"/><Relationship Id="rId10" Type="http://schemas.openxmlformats.org/officeDocument/2006/relationships/hyperlink" Target="https://podminky.urs.cz/item/CS_URS_2022_01/113107171" TargetMode="External"/><Relationship Id="rId31" Type="http://schemas.openxmlformats.org/officeDocument/2006/relationships/hyperlink" Target="https://podminky.urs.cz/item/CS_URS_2022_01/162351103" TargetMode="External"/><Relationship Id="rId44" Type="http://schemas.openxmlformats.org/officeDocument/2006/relationships/hyperlink" Target="https://podminky.urs.cz/item/CS_URS_2022_01/181351003" TargetMode="External"/><Relationship Id="rId52" Type="http://schemas.openxmlformats.org/officeDocument/2006/relationships/hyperlink" Target="https://podminky.urs.cz/item/CS_URS_2022_01/212755214" TargetMode="External"/><Relationship Id="rId60" Type="http://schemas.openxmlformats.org/officeDocument/2006/relationships/hyperlink" Target="https://podminky.urs.cz/item/CS_URS_2022_01/565166111" TargetMode="External"/><Relationship Id="rId65" Type="http://schemas.openxmlformats.org/officeDocument/2006/relationships/hyperlink" Target="https://podminky.urs.cz/item/CS_URS_2022_01/573191111" TargetMode="External"/><Relationship Id="rId73" Type="http://schemas.openxmlformats.org/officeDocument/2006/relationships/hyperlink" Target="https://podminky.urs.cz/item/CS_URS_2022_01/593532114" TargetMode="External"/><Relationship Id="rId78" Type="http://schemas.openxmlformats.org/officeDocument/2006/relationships/hyperlink" Target="https://podminky.urs.cz/item/CS_URS_2022_01/837312221" TargetMode="External"/><Relationship Id="rId81" Type="http://schemas.openxmlformats.org/officeDocument/2006/relationships/hyperlink" Target="https://podminky.urs.cz/item/CS_URS_2022_01/895270436" TargetMode="External"/><Relationship Id="rId86" Type="http://schemas.openxmlformats.org/officeDocument/2006/relationships/hyperlink" Target="https://podminky.urs.cz/item/CS_URS_2022_01/916131213" TargetMode="External"/><Relationship Id="rId94" Type="http://schemas.openxmlformats.org/officeDocument/2006/relationships/hyperlink" Target="https://podminky.urs.cz/item/CS_URS_2022_01/919735111" TargetMode="External"/><Relationship Id="rId99" Type="http://schemas.openxmlformats.org/officeDocument/2006/relationships/hyperlink" Target="https://podminky.urs.cz/item/CS_URS_2022_01/979024443" TargetMode="External"/><Relationship Id="rId101" Type="http://schemas.openxmlformats.org/officeDocument/2006/relationships/hyperlink" Target="https://podminky.urs.cz/item/CS_URS_2022_01/979071122" TargetMode="External"/><Relationship Id="rId4" Type="http://schemas.openxmlformats.org/officeDocument/2006/relationships/hyperlink" Target="https://podminky.urs.cz/item/CS_URS_2022_01/113106134" TargetMode="External"/><Relationship Id="rId9" Type="http://schemas.openxmlformats.org/officeDocument/2006/relationships/hyperlink" Target="https://podminky.urs.cz/item/CS_URS_2022_01/113107130" TargetMode="External"/><Relationship Id="rId13" Type="http://schemas.openxmlformats.org/officeDocument/2006/relationships/hyperlink" Target="https://podminky.urs.cz/item/CS_URS_2022_01/113107241" TargetMode="External"/><Relationship Id="rId18" Type="http://schemas.openxmlformats.org/officeDocument/2006/relationships/hyperlink" Target="https://podminky.urs.cz/item/CS_URS_2022_01/113107341" TargetMode="External"/><Relationship Id="rId39" Type="http://schemas.openxmlformats.org/officeDocument/2006/relationships/hyperlink" Target="https://podminky.urs.cz/item/CS_URS_2022_01/171152101" TargetMode="External"/><Relationship Id="rId109" Type="http://schemas.openxmlformats.org/officeDocument/2006/relationships/hyperlink" Target="https://podminky.urs.cz/item/CS_URS_2022_01/997221875" TargetMode="External"/><Relationship Id="rId34" Type="http://schemas.openxmlformats.org/officeDocument/2006/relationships/hyperlink" Target="https://podminky.urs.cz/item/CS_URS_2022_01/162751137" TargetMode="External"/><Relationship Id="rId50" Type="http://schemas.openxmlformats.org/officeDocument/2006/relationships/hyperlink" Target="https://podminky.urs.cz/item/CS_URS_2022_01/212312111" TargetMode="External"/><Relationship Id="rId55" Type="http://schemas.openxmlformats.org/officeDocument/2006/relationships/hyperlink" Target="https://podminky.urs.cz/item/CS_URS_2022_01/452311131" TargetMode="External"/><Relationship Id="rId76" Type="http://schemas.openxmlformats.org/officeDocument/2006/relationships/hyperlink" Target="https://podminky.urs.cz/item/CS_URS_2022_01/596211124" TargetMode="External"/><Relationship Id="rId97" Type="http://schemas.openxmlformats.org/officeDocument/2006/relationships/hyperlink" Target="https://podminky.urs.cz/item/CS_URS_2022_01/966005111" TargetMode="External"/><Relationship Id="rId104" Type="http://schemas.openxmlformats.org/officeDocument/2006/relationships/hyperlink" Target="https://podminky.urs.cz/item/CS_URS_2022_01/997221571" TargetMode="External"/><Relationship Id="rId7" Type="http://schemas.openxmlformats.org/officeDocument/2006/relationships/hyperlink" Target="https://podminky.urs.cz/item/CS_URS_2022_01/113106187" TargetMode="External"/><Relationship Id="rId71" Type="http://schemas.openxmlformats.org/officeDocument/2006/relationships/hyperlink" Target="https://podminky.urs.cz/item/CS_URS_2022_01/577166111" TargetMode="External"/><Relationship Id="rId92" Type="http://schemas.openxmlformats.org/officeDocument/2006/relationships/hyperlink" Target="https://podminky.urs.cz/item/CS_URS_2022_01/919731121" TargetMode="External"/><Relationship Id="rId2" Type="http://schemas.openxmlformats.org/officeDocument/2006/relationships/hyperlink" Target="https://podminky.urs.cz/item/CS_URS_2022_01/113106121" TargetMode="External"/><Relationship Id="rId29" Type="http://schemas.openxmlformats.org/officeDocument/2006/relationships/hyperlink" Target="https://podminky.urs.cz/item/CS_URS_2022_01/132254202" TargetMode="External"/><Relationship Id="rId24" Type="http://schemas.openxmlformats.org/officeDocument/2006/relationships/hyperlink" Target="https://podminky.urs.cz/item/CS_URS_2022_01/113154364" TargetMode="External"/><Relationship Id="rId40" Type="http://schemas.openxmlformats.org/officeDocument/2006/relationships/hyperlink" Target="https://podminky.urs.cz/item/CS_URS_2022_01/171152111" TargetMode="External"/><Relationship Id="rId45" Type="http://schemas.openxmlformats.org/officeDocument/2006/relationships/hyperlink" Target="https://podminky.urs.cz/item/CS_URS_2022_01/181351103" TargetMode="External"/><Relationship Id="rId66" Type="http://schemas.openxmlformats.org/officeDocument/2006/relationships/hyperlink" Target="https://podminky.urs.cz/item/CS_URS_2022_01/573231107" TargetMode="External"/><Relationship Id="rId87" Type="http://schemas.openxmlformats.org/officeDocument/2006/relationships/hyperlink" Target="https://podminky.urs.cz/item/CS_URS_2022_01/916231213" TargetMode="External"/><Relationship Id="rId110" Type="http://schemas.openxmlformats.org/officeDocument/2006/relationships/hyperlink" Target="https://podminky.urs.cz/item/CS_URS_2022_01/998225111" TargetMode="External"/><Relationship Id="rId61" Type="http://schemas.openxmlformats.org/officeDocument/2006/relationships/hyperlink" Target="https://podminky.urs.cz/item/CS_URS_2022_01/567122111" TargetMode="External"/><Relationship Id="rId82" Type="http://schemas.openxmlformats.org/officeDocument/2006/relationships/hyperlink" Target="https://podminky.urs.cz/item/CS_URS_2022_01/895270451" TargetMode="External"/><Relationship Id="rId19" Type="http://schemas.openxmlformats.org/officeDocument/2006/relationships/hyperlink" Target="https://podminky.urs.cz/item/CS_URS_2022_01/113107342" TargetMode="External"/><Relationship Id="rId14" Type="http://schemas.openxmlformats.org/officeDocument/2006/relationships/hyperlink" Target="https://podminky.urs.cz/item/CS_URS_2022_01/113107230" TargetMode="External"/><Relationship Id="rId30" Type="http://schemas.openxmlformats.org/officeDocument/2006/relationships/hyperlink" Target="https://podminky.urs.cz/item/CS_URS_2022_01/132354201" TargetMode="External"/><Relationship Id="rId35" Type="http://schemas.openxmlformats.org/officeDocument/2006/relationships/hyperlink" Target="https://podminky.urs.cz/item/CS_URS_2022_01/167151102" TargetMode="External"/><Relationship Id="rId56" Type="http://schemas.openxmlformats.org/officeDocument/2006/relationships/hyperlink" Target="https://podminky.urs.cz/item/CS_URS_2022_01/464511111" TargetMode="External"/><Relationship Id="rId77" Type="http://schemas.openxmlformats.org/officeDocument/2006/relationships/hyperlink" Target="https://podminky.urs.cz/item/CS_URS_2022_01/596212211" TargetMode="External"/><Relationship Id="rId100" Type="http://schemas.openxmlformats.org/officeDocument/2006/relationships/hyperlink" Target="https://podminky.urs.cz/item/CS_URS_2022_01/979054451" TargetMode="External"/><Relationship Id="rId105" Type="http://schemas.openxmlformats.org/officeDocument/2006/relationships/hyperlink" Target="https://podminky.urs.cz/item/CS_URS_2022_01/997221579" TargetMode="External"/><Relationship Id="rId8" Type="http://schemas.openxmlformats.org/officeDocument/2006/relationships/hyperlink" Target="https://podminky.urs.cz/item/CS_URS_2022_01/113106271" TargetMode="External"/><Relationship Id="rId51" Type="http://schemas.openxmlformats.org/officeDocument/2006/relationships/hyperlink" Target="https://podminky.urs.cz/item/CS_URS_2022_01/212572121" TargetMode="External"/><Relationship Id="rId72" Type="http://schemas.openxmlformats.org/officeDocument/2006/relationships/hyperlink" Target="https://podminky.urs.cz/item/CS_URS_2022_01/578901111" TargetMode="External"/><Relationship Id="rId93" Type="http://schemas.openxmlformats.org/officeDocument/2006/relationships/hyperlink" Target="https://podminky.urs.cz/item/CS_URS_2022_01/919731122" TargetMode="External"/><Relationship Id="rId98" Type="http://schemas.openxmlformats.org/officeDocument/2006/relationships/hyperlink" Target="https://podminky.urs.cz/item/CS_URS_2022_01/966008212" TargetMode="External"/><Relationship Id="rId3" Type="http://schemas.openxmlformats.org/officeDocument/2006/relationships/hyperlink" Target="https://podminky.urs.cz/item/CS_URS_2022_01/113106123" TargetMode="External"/><Relationship Id="rId25" Type="http://schemas.openxmlformats.org/officeDocument/2006/relationships/hyperlink" Target="https://podminky.urs.cz/item/CS_URS_2022_01/113201112" TargetMode="External"/><Relationship Id="rId46" Type="http://schemas.openxmlformats.org/officeDocument/2006/relationships/hyperlink" Target="https://podminky.urs.cz/item/CS_URS_2022_01/181951111" TargetMode="External"/><Relationship Id="rId67" Type="http://schemas.openxmlformats.org/officeDocument/2006/relationships/hyperlink" Target="https://podminky.urs.cz/item/CS_URS_2022_01/573231108" TargetMode="External"/><Relationship Id="rId20" Type="http://schemas.openxmlformats.org/officeDocument/2006/relationships/hyperlink" Target="https://podminky.urs.cz/item/CS_URS_2022_01/113154124" TargetMode="External"/><Relationship Id="rId41" Type="http://schemas.openxmlformats.org/officeDocument/2006/relationships/hyperlink" Target="https://podminky.urs.cz/item/CS_URS_2022_01/171201231" TargetMode="External"/><Relationship Id="rId62" Type="http://schemas.openxmlformats.org/officeDocument/2006/relationships/hyperlink" Target="https://podminky.urs.cz/item/CS_URS_2022_01/567122114" TargetMode="External"/><Relationship Id="rId83" Type="http://schemas.openxmlformats.org/officeDocument/2006/relationships/hyperlink" Target="https://podminky.urs.cz/item/CS_URS_2022_01/895270504" TargetMode="External"/><Relationship Id="rId88" Type="http://schemas.openxmlformats.org/officeDocument/2006/relationships/hyperlink" Target="https://podminky.urs.cz/item/CS_URS_2022_01/916991121" TargetMode="External"/><Relationship Id="rId11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15131111" TargetMode="External"/><Relationship Id="rId13" Type="http://schemas.openxmlformats.org/officeDocument/2006/relationships/hyperlink" Target="https://podminky.urs.cz/item/CS_URS_2022_01/915231112" TargetMode="External"/><Relationship Id="rId18" Type="http://schemas.openxmlformats.org/officeDocument/2006/relationships/hyperlink" Target="https://podminky.urs.cz/item/CS_URS_2022_01/966006313" TargetMode="External"/><Relationship Id="rId3" Type="http://schemas.openxmlformats.org/officeDocument/2006/relationships/hyperlink" Target="https://podminky.urs.cz/item/CS_URS_2022_01/914511112" TargetMode="External"/><Relationship Id="rId21" Type="http://schemas.openxmlformats.org/officeDocument/2006/relationships/hyperlink" Target="https://podminky.urs.cz/item/CS_URS_2022_01/997221571" TargetMode="External"/><Relationship Id="rId7" Type="http://schemas.openxmlformats.org/officeDocument/2006/relationships/hyperlink" Target="https://podminky.urs.cz/item/CS_URS_2022_01/915121121" TargetMode="External"/><Relationship Id="rId12" Type="http://schemas.openxmlformats.org/officeDocument/2006/relationships/hyperlink" Target="https://podminky.urs.cz/item/CS_URS_2022_01/915221122" TargetMode="External"/><Relationship Id="rId17" Type="http://schemas.openxmlformats.org/officeDocument/2006/relationships/hyperlink" Target="https://podminky.urs.cz/item/CS_URS_2022_01/966006132" TargetMode="External"/><Relationship Id="rId25" Type="http://schemas.openxmlformats.org/officeDocument/2006/relationships/drawing" Target="../drawings/drawing6.xml"/><Relationship Id="rId2" Type="http://schemas.openxmlformats.org/officeDocument/2006/relationships/hyperlink" Target="https://podminky.urs.cz/item/CS_URS_2022_01/914111121" TargetMode="External"/><Relationship Id="rId16" Type="http://schemas.openxmlformats.org/officeDocument/2006/relationships/hyperlink" Target="https://podminky.urs.cz/item/CS_URS_2022_01/915621111" TargetMode="External"/><Relationship Id="rId20" Type="http://schemas.openxmlformats.org/officeDocument/2006/relationships/hyperlink" Target="https://podminky.urs.cz/item/CS_URS_2022_01/966007123" TargetMode="External"/><Relationship Id="rId1" Type="http://schemas.openxmlformats.org/officeDocument/2006/relationships/hyperlink" Target="https://podminky.urs.cz/item/CS_URS_2022_01/914111111" TargetMode="External"/><Relationship Id="rId6" Type="http://schemas.openxmlformats.org/officeDocument/2006/relationships/hyperlink" Target="https://podminky.urs.cz/item/CS_URS_2022_01/915121111" TargetMode="External"/><Relationship Id="rId11" Type="http://schemas.openxmlformats.org/officeDocument/2006/relationships/hyperlink" Target="https://podminky.urs.cz/item/CS_URS_2022_01/915221112" TargetMode="External"/><Relationship Id="rId24" Type="http://schemas.openxmlformats.org/officeDocument/2006/relationships/hyperlink" Target="https://podminky.urs.cz/item/CS_URS_2022_01/998225111" TargetMode="External"/><Relationship Id="rId5" Type="http://schemas.openxmlformats.org/officeDocument/2006/relationships/hyperlink" Target="https://podminky.urs.cz/item/CS_URS_2022_01/915111121" TargetMode="External"/><Relationship Id="rId15" Type="http://schemas.openxmlformats.org/officeDocument/2006/relationships/hyperlink" Target="https://podminky.urs.cz/item/CS_URS_2022_01/915611111" TargetMode="External"/><Relationship Id="rId23" Type="http://schemas.openxmlformats.org/officeDocument/2006/relationships/hyperlink" Target="https://podminky.urs.cz/item/CS_URS_2022_01/997221612" TargetMode="External"/><Relationship Id="rId10" Type="http://schemas.openxmlformats.org/officeDocument/2006/relationships/hyperlink" Target="https://podminky.urs.cz/item/CS_URS_2022_01/915211122" TargetMode="External"/><Relationship Id="rId19" Type="http://schemas.openxmlformats.org/officeDocument/2006/relationships/hyperlink" Target="https://podminky.urs.cz/item/CS_URS_2022_01/966006352" TargetMode="External"/><Relationship Id="rId4" Type="http://schemas.openxmlformats.org/officeDocument/2006/relationships/hyperlink" Target="https://podminky.urs.cz/item/CS_URS_2022_01/915111111" TargetMode="External"/><Relationship Id="rId9" Type="http://schemas.openxmlformats.org/officeDocument/2006/relationships/hyperlink" Target="https://podminky.urs.cz/item/CS_URS_2022_01/915211112" TargetMode="External"/><Relationship Id="rId14" Type="http://schemas.openxmlformats.org/officeDocument/2006/relationships/hyperlink" Target="https://podminky.urs.cz/item/CS_URS_2022_01/915321115" TargetMode="External"/><Relationship Id="rId22" Type="http://schemas.openxmlformats.org/officeDocument/2006/relationships/hyperlink" Target="https://podminky.urs.cz/item/CS_URS_2022_01/997221579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13321216" TargetMode="External"/><Relationship Id="rId13" Type="http://schemas.openxmlformats.org/officeDocument/2006/relationships/hyperlink" Target="https://podminky.urs.cz/item/CS_URS_2022_01/915222121" TargetMode="External"/><Relationship Id="rId3" Type="http://schemas.openxmlformats.org/officeDocument/2006/relationships/hyperlink" Target="https://podminky.urs.cz/item/CS_URS_2022_01/913221113" TargetMode="External"/><Relationship Id="rId7" Type="http://schemas.openxmlformats.org/officeDocument/2006/relationships/hyperlink" Target="https://podminky.urs.cz/item/CS_URS_2022_01/913321211" TargetMode="External"/><Relationship Id="rId12" Type="http://schemas.openxmlformats.org/officeDocument/2006/relationships/hyperlink" Target="https://podminky.urs.cz/item/CS_URS_2022_01/913921132" TargetMode="External"/><Relationship Id="rId2" Type="http://schemas.openxmlformats.org/officeDocument/2006/relationships/hyperlink" Target="https://podminky.urs.cz/item/CS_URS_2022_01/913121211" TargetMode="External"/><Relationship Id="rId1" Type="http://schemas.openxmlformats.org/officeDocument/2006/relationships/hyperlink" Target="https://podminky.urs.cz/item/CS_URS_2022_01/913121111" TargetMode="External"/><Relationship Id="rId6" Type="http://schemas.openxmlformats.org/officeDocument/2006/relationships/hyperlink" Target="https://podminky.urs.cz/item/CS_URS_2022_01/913321116" TargetMode="External"/><Relationship Id="rId11" Type="http://schemas.openxmlformats.org/officeDocument/2006/relationships/hyperlink" Target="https://podminky.urs.cz/item/CS_URS_2022_01/913921131" TargetMode="External"/><Relationship Id="rId5" Type="http://schemas.openxmlformats.org/officeDocument/2006/relationships/hyperlink" Target="https://podminky.urs.cz/item/CS_URS_2022_01/913321111" TargetMode="External"/><Relationship Id="rId15" Type="http://schemas.openxmlformats.org/officeDocument/2006/relationships/drawing" Target="../drawings/drawing7.xml"/><Relationship Id="rId10" Type="http://schemas.openxmlformats.org/officeDocument/2006/relationships/hyperlink" Target="https://podminky.urs.cz/item/CS_URS_2022_01/913911213" TargetMode="External"/><Relationship Id="rId4" Type="http://schemas.openxmlformats.org/officeDocument/2006/relationships/hyperlink" Target="https://podminky.urs.cz/item/CS_URS_2022_01/913221213" TargetMode="External"/><Relationship Id="rId9" Type="http://schemas.openxmlformats.org/officeDocument/2006/relationships/hyperlink" Target="https://podminky.urs.cz/item/CS_URS_2022_01/913911113" TargetMode="External"/><Relationship Id="rId14" Type="http://schemas.openxmlformats.org/officeDocument/2006/relationships/hyperlink" Target="https://podminky.urs.cz/item/CS_URS_2022_01/915222911" TargetMode="Externa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452311131" TargetMode="External"/><Relationship Id="rId21" Type="http://schemas.openxmlformats.org/officeDocument/2006/relationships/hyperlink" Target="https://podminky.urs.cz/item/CS_URS_2022_01/212752101" TargetMode="External"/><Relationship Id="rId42" Type="http://schemas.openxmlformats.org/officeDocument/2006/relationships/hyperlink" Target="https://podminky.urs.cz/item/CS_URS_2022_01/890411811" TargetMode="External"/><Relationship Id="rId47" Type="http://schemas.openxmlformats.org/officeDocument/2006/relationships/hyperlink" Target="https://podminky.urs.cz/item/CS_URS_2022_01/894410101" TargetMode="External"/><Relationship Id="rId63" Type="http://schemas.openxmlformats.org/officeDocument/2006/relationships/hyperlink" Target="https://podminky.urs.cz/item/CS_URS_2022_01/899643111" TargetMode="External"/><Relationship Id="rId68" Type="http://schemas.openxmlformats.org/officeDocument/2006/relationships/hyperlink" Target="https://podminky.urs.cz/item/CS_URS_2022_01/977151126" TargetMode="External"/><Relationship Id="rId2" Type="http://schemas.openxmlformats.org/officeDocument/2006/relationships/hyperlink" Target="https://podminky.urs.cz/item/CS_URS_2022_01/115101301" TargetMode="External"/><Relationship Id="rId16" Type="http://schemas.openxmlformats.org/officeDocument/2006/relationships/hyperlink" Target="https://podminky.urs.cz/item/CS_URS_2022_01/171201231" TargetMode="External"/><Relationship Id="rId29" Type="http://schemas.openxmlformats.org/officeDocument/2006/relationships/hyperlink" Target="https://podminky.urs.cz/item/CS_URS_2022_01/617633112" TargetMode="External"/><Relationship Id="rId11" Type="http://schemas.openxmlformats.org/officeDocument/2006/relationships/hyperlink" Target="https://podminky.urs.cz/item/CS_URS_2022_01/151101101" TargetMode="External"/><Relationship Id="rId24" Type="http://schemas.openxmlformats.org/officeDocument/2006/relationships/hyperlink" Target="https://podminky.urs.cz/item/CS_URS_2022_01/452111111" TargetMode="External"/><Relationship Id="rId32" Type="http://schemas.openxmlformats.org/officeDocument/2006/relationships/hyperlink" Target="https://podminky.urs.cz/item/CS_URS_2022_01/822372112" TargetMode="External"/><Relationship Id="rId37" Type="http://schemas.openxmlformats.org/officeDocument/2006/relationships/hyperlink" Target="https://podminky.urs.cz/item/CS_URS_2022_01/837312221" TargetMode="External"/><Relationship Id="rId40" Type="http://schemas.openxmlformats.org/officeDocument/2006/relationships/hyperlink" Target="https://podminky.urs.cz/item/CS_URS_2022_01/877310330" TargetMode="External"/><Relationship Id="rId45" Type="http://schemas.openxmlformats.org/officeDocument/2006/relationships/hyperlink" Target="https://podminky.urs.cz/item/CS_URS_2022_01/892372111" TargetMode="External"/><Relationship Id="rId53" Type="http://schemas.openxmlformats.org/officeDocument/2006/relationships/hyperlink" Target="https://podminky.urs.cz/item/CS_URS_2022_01/894812332" TargetMode="External"/><Relationship Id="rId58" Type="http://schemas.openxmlformats.org/officeDocument/2006/relationships/hyperlink" Target="https://podminky.urs.cz/item/CS_URS_2022_01/899104211" TargetMode="External"/><Relationship Id="rId66" Type="http://schemas.openxmlformats.org/officeDocument/2006/relationships/hyperlink" Target="https://podminky.urs.cz/item/CS_URS_2022_01/966008221" TargetMode="External"/><Relationship Id="rId74" Type="http://schemas.openxmlformats.org/officeDocument/2006/relationships/hyperlink" Target="https://podminky.urs.cz/item/CS_URS_2022_01/998275101" TargetMode="External"/><Relationship Id="rId5" Type="http://schemas.openxmlformats.org/officeDocument/2006/relationships/hyperlink" Target="https://podminky.urs.cz/item/CS_URS_2022_01/119003215" TargetMode="External"/><Relationship Id="rId61" Type="http://schemas.openxmlformats.org/officeDocument/2006/relationships/hyperlink" Target="https://podminky.urs.cz/item/CS_URS_2022_01/899623141" TargetMode="External"/><Relationship Id="rId19" Type="http://schemas.openxmlformats.org/officeDocument/2006/relationships/hyperlink" Target="https://podminky.urs.cz/item/CS_URS_2022_01/174151101" TargetMode="External"/><Relationship Id="rId14" Type="http://schemas.openxmlformats.org/officeDocument/2006/relationships/hyperlink" Target="https://podminky.urs.cz/item/CS_URS_2022_01/151101112" TargetMode="External"/><Relationship Id="rId22" Type="http://schemas.openxmlformats.org/officeDocument/2006/relationships/hyperlink" Target="https://podminky.urs.cz/item/CS_URS_2022_01/451319777" TargetMode="External"/><Relationship Id="rId27" Type="http://schemas.openxmlformats.org/officeDocument/2006/relationships/hyperlink" Target="https://podminky.urs.cz/item/CS_URS_2022_01/452312141" TargetMode="External"/><Relationship Id="rId30" Type="http://schemas.openxmlformats.org/officeDocument/2006/relationships/hyperlink" Target="https://podminky.urs.cz/item/CS_URS_2022_01/627633112" TargetMode="External"/><Relationship Id="rId35" Type="http://schemas.openxmlformats.org/officeDocument/2006/relationships/hyperlink" Target="https://podminky.urs.cz/item/CS_URS_2022_01/831312121" TargetMode="External"/><Relationship Id="rId43" Type="http://schemas.openxmlformats.org/officeDocument/2006/relationships/hyperlink" Target="https://podminky.urs.cz/item/CS_URS_2022_01/890431811" TargetMode="External"/><Relationship Id="rId48" Type="http://schemas.openxmlformats.org/officeDocument/2006/relationships/hyperlink" Target="https://podminky.urs.cz/item/CS_URS_2022_01/894410211" TargetMode="External"/><Relationship Id="rId56" Type="http://schemas.openxmlformats.org/officeDocument/2006/relationships/hyperlink" Target="https://podminky.urs.cz/item/CS_URS_2022_01/899103112" TargetMode="External"/><Relationship Id="rId64" Type="http://schemas.openxmlformats.org/officeDocument/2006/relationships/hyperlink" Target="https://podminky.urs.cz/item/CS_URS_2022_01/899910211" TargetMode="External"/><Relationship Id="rId69" Type="http://schemas.openxmlformats.org/officeDocument/2006/relationships/hyperlink" Target="https://podminky.urs.cz/item/CS_URS_2022_01/977151129" TargetMode="External"/><Relationship Id="rId8" Type="http://schemas.openxmlformats.org/officeDocument/2006/relationships/hyperlink" Target="https://podminky.urs.cz/item/CS_URS_2022_01/131251202" TargetMode="External"/><Relationship Id="rId51" Type="http://schemas.openxmlformats.org/officeDocument/2006/relationships/hyperlink" Target="https://podminky.urs.cz/item/CS_URS_2022_01/894410232" TargetMode="External"/><Relationship Id="rId72" Type="http://schemas.openxmlformats.org/officeDocument/2006/relationships/hyperlink" Target="https://podminky.urs.cz/item/CS_URS_2022_01/997013509" TargetMode="External"/><Relationship Id="rId3" Type="http://schemas.openxmlformats.org/officeDocument/2006/relationships/hyperlink" Target="https://podminky.urs.cz/item/CS_URS_2022_01/119003131" TargetMode="External"/><Relationship Id="rId12" Type="http://schemas.openxmlformats.org/officeDocument/2006/relationships/hyperlink" Target="https://podminky.urs.cz/item/CS_URS_2022_01/151101102" TargetMode="External"/><Relationship Id="rId17" Type="http://schemas.openxmlformats.org/officeDocument/2006/relationships/hyperlink" Target="https://podminky.urs.cz/item/CS_URS_2022_01/171251201" TargetMode="External"/><Relationship Id="rId25" Type="http://schemas.openxmlformats.org/officeDocument/2006/relationships/hyperlink" Target="https://podminky.urs.cz/item/CS_URS_2022_01/452112112" TargetMode="External"/><Relationship Id="rId33" Type="http://schemas.openxmlformats.org/officeDocument/2006/relationships/hyperlink" Target="https://podminky.urs.cz/item/CS_URS_2022_01/830311811" TargetMode="External"/><Relationship Id="rId38" Type="http://schemas.openxmlformats.org/officeDocument/2006/relationships/hyperlink" Target="https://podminky.urs.cz/item/CS_URS_2022_01/837351221" TargetMode="External"/><Relationship Id="rId46" Type="http://schemas.openxmlformats.org/officeDocument/2006/relationships/hyperlink" Target="https://podminky.urs.cz/item/CS_URS_2022_01/892381111" TargetMode="External"/><Relationship Id="rId59" Type="http://schemas.openxmlformats.org/officeDocument/2006/relationships/hyperlink" Target="https://podminky.urs.cz/item/CS_URS_2022_01/899204211" TargetMode="External"/><Relationship Id="rId67" Type="http://schemas.openxmlformats.org/officeDocument/2006/relationships/hyperlink" Target="https://podminky.urs.cz/item/CS_URS_2022_01/977151124" TargetMode="External"/><Relationship Id="rId20" Type="http://schemas.openxmlformats.org/officeDocument/2006/relationships/hyperlink" Target="https://podminky.urs.cz/item/CS_URS_2022_01/175151101" TargetMode="External"/><Relationship Id="rId41" Type="http://schemas.openxmlformats.org/officeDocument/2006/relationships/hyperlink" Target="https://podminky.urs.cz/item/CS_URS_2022_01/877350330" TargetMode="External"/><Relationship Id="rId54" Type="http://schemas.openxmlformats.org/officeDocument/2006/relationships/hyperlink" Target="https://podminky.urs.cz/item/CS_URS_2022_01/894812339" TargetMode="External"/><Relationship Id="rId62" Type="http://schemas.openxmlformats.org/officeDocument/2006/relationships/hyperlink" Target="https://podminky.urs.cz/item/CS_URS_2022_01/899623171" TargetMode="External"/><Relationship Id="rId70" Type="http://schemas.openxmlformats.org/officeDocument/2006/relationships/hyperlink" Target="https://podminky.urs.cz/item/CS_URS_2022_01/997006002" TargetMode="External"/><Relationship Id="rId75" Type="http://schemas.openxmlformats.org/officeDocument/2006/relationships/drawing" Target="../drawings/drawing8.xml"/><Relationship Id="rId1" Type="http://schemas.openxmlformats.org/officeDocument/2006/relationships/hyperlink" Target="https://podminky.urs.cz/item/CS_URS_2022_01/115101201" TargetMode="External"/><Relationship Id="rId6" Type="http://schemas.openxmlformats.org/officeDocument/2006/relationships/hyperlink" Target="https://podminky.urs.cz/item/CS_URS_2022_01/119003216" TargetMode="External"/><Relationship Id="rId15" Type="http://schemas.openxmlformats.org/officeDocument/2006/relationships/hyperlink" Target="https://podminky.urs.cz/item/CS_URS_2022_01/162751137" TargetMode="External"/><Relationship Id="rId23" Type="http://schemas.openxmlformats.org/officeDocument/2006/relationships/hyperlink" Target="https://podminky.urs.cz/item/CS_URS_2022_01/451573111" TargetMode="External"/><Relationship Id="rId28" Type="http://schemas.openxmlformats.org/officeDocument/2006/relationships/hyperlink" Target="https://podminky.urs.cz/item/CS_URS_2022_01/591241111" TargetMode="External"/><Relationship Id="rId36" Type="http://schemas.openxmlformats.org/officeDocument/2006/relationships/hyperlink" Target="https://podminky.urs.cz/item/CS_URS_2022_01/831352121" TargetMode="External"/><Relationship Id="rId49" Type="http://schemas.openxmlformats.org/officeDocument/2006/relationships/hyperlink" Target="https://podminky.urs.cz/item/CS_URS_2022_01/894410212" TargetMode="External"/><Relationship Id="rId57" Type="http://schemas.openxmlformats.org/officeDocument/2006/relationships/hyperlink" Target="https://podminky.urs.cz/item/CS_URS_2022_01/899104112" TargetMode="External"/><Relationship Id="rId10" Type="http://schemas.openxmlformats.org/officeDocument/2006/relationships/hyperlink" Target="https://podminky.urs.cz/item/CS_URS_2022_01/132354204" TargetMode="External"/><Relationship Id="rId31" Type="http://schemas.openxmlformats.org/officeDocument/2006/relationships/hyperlink" Target="https://podminky.urs.cz/item/CS_URS_2022_01/631313111" TargetMode="External"/><Relationship Id="rId44" Type="http://schemas.openxmlformats.org/officeDocument/2006/relationships/hyperlink" Target="https://podminky.urs.cz/item/CS_URS_2022_01/892351111" TargetMode="External"/><Relationship Id="rId52" Type="http://schemas.openxmlformats.org/officeDocument/2006/relationships/hyperlink" Target="https://podminky.urs.cz/item/CS_URS_2022_01/894812315" TargetMode="External"/><Relationship Id="rId60" Type="http://schemas.openxmlformats.org/officeDocument/2006/relationships/hyperlink" Target="https://podminky.urs.cz/item/CS_URS_2022_01/899501221" TargetMode="External"/><Relationship Id="rId65" Type="http://schemas.openxmlformats.org/officeDocument/2006/relationships/hyperlink" Target="https://podminky.urs.cz/item/CS_URS_2022_01/899910212" TargetMode="External"/><Relationship Id="rId73" Type="http://schemas.openxmlformats.org/officeDocument/2006/relationships/hyperlink" Target="https://podminky.urs.cz/item/CS_URS_2022_01/997013869" TargetMode="External"/><Relationship Id="rId4" Type="http://schemas.openxmlformats.org/officeDocument/2006/relationships/hyperlink" Target="https://podminky.urs.cz/item/CS_URS_2022_01/119003132" TargetMode="External"/><Relationship Id="rId9" Type="http://schemas.openxmlformats.org/officeDocument/2006/relationships/hyperlink" Target="https://podminky.urs.cz/item/CS_URS_2022_01/132254204" TargetMode="External"/><Relationship Id="rId13" Type="http://schemas.openxmlformats.org/officeDocument/2006/relationships/hyperlink" Target="https://podminky.urs.cz/item/CS_URS_2022_01/151101111" TargetMode="External"/><Relationship Id="rId18" Type="http://schemas.openxmlformats.org/officeDocument/2006/relationships/hyperlink" Target="https://podminky.urs.cz/item/CS_URS_2022_01/174111101" TargetMode="External"/><Relationship Id="rId39" Type="http://schemas.openxmlformats.org/officeDocument/2006/relationships/hyperlink" Target="https://podminky.urs.cz/item/CS_URS_2022_01/837352221" TargetMode="External"/><Relationship Id="rId34" Type="http://schemas.openxmlformats.org/officeDocument/2006/relationships/hyperlink" Target="https://podminky.urs.cz/item/CS_URS_2022_01/830361811" TargetMode="External"/><Relationship Id="rId50" Type="http://schemas.openxmlformats.org/officeDocument/2006/relationships/hyperlink" Target="https://podminky.urs.cz/item/CS_URS_2022_01/894410213" TargetMode="External"/><Relationship Id="rId55" Type="http://schemas.openxmlformats.org/officeDocument/2006/relationships/hyperlink" Target="https://podminky.urs.cz/item/CS_URS_2022_01/894812356" TargetMode="External"/><Relationship Id="rId7" Type="http://schemas.openxmlformats.org/officeDocument/2006/relationships/hyperlink" Target="https://podminky.urs.cz/item/CS_URS_2022_01/131213701" TargetMode="External"/><Relationship Id="rId71" Type="http://schemas.openxmlformats.org/officeDocument/2006/relationships/hyperlink" Target="https://podminky.urs.cz/item/CS_URS_2022_01/997013501" TargetMode="External"/></Relationships>
</file>

<file path=xl/worksheets/_rels/sheet9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181411131" TargetMode="External"/><Relationship Id="rId21" Type="http://schemas.openxmlformats.org/officeDocument/2006/relationships/hyperlink" Target="https://podminky.urs.cz/item/CS_URS_2022_01/171201231" TargetMode="External"/><Relationship Id="rId42" Type="http://schemas.openxmlformats.org/officeDocument/2006/relationships/hyperlink" Target="https://podminky.urs.cz/item/CS_URS_2022_01/850391811" TargetMode="External"/><Relationship Id="rId47" Type="http://schemas.openxmlformats.org/officeDocument/2006/relationships/hyperlink" Target="https://podminky.urs.cz/item/CS_URS_2022_01/857312122" TargetMode="External"/><Relationship Id="rId63" Type="http://schemas.openxmlformats.org/officeDocument/2006/relationships/hyperlink" Target="https://podminky.urs.cz/item/CS_URS_2022_01/899101211" TargetMode="External"/><Relationship Id="rId68" Type="http://schemas.openxmlformats.org/officeDocument/2006/relationships/hyperlink" Target="https://podminky.urs.cz/item/CS_URS_2022_01/899721111" TargetMode="External"/><Relationship Id="rId16" Type="http://schemas.openxmlformats.org/officeDocument/2006/relationships/hyperlink" Target="https://podminky.urs.cz/item/CS_URS_2022_01/151101101" TargetMode="External"/><Relationship Id="rId11" Type="http://schemas.openxmlformats.org/officeDocument/2006/relationships/hyperlink" Target="https://podminky.urs.cz/item/CS_URS_2022_01/119003215" TargetMode="External"/><Relationship Id="rId32" Type="http://schemas.openxmlformats.org/officeDocument/2006/relationships/hyperlink" Target="https://podminky.urs.cz/item/CS_URS_2022_01/452112112" TargetMode="External"/><Relationship Id="rId37" Type="http://schemas.openxmlformats.org/officeDocument/2006/relationships/hyperlink" Target="https://podminky.urs.cz/item/CS_URS_2022_01/573231107" TargetMode="External"/><Relationship Id="rId53" Type="http://schemas.openxmlformats.org/officeDocument/2006/relationships/hyperlink" Target="https://podminky.urs.cz/item/CS_URS_2022_01/891241811" TargetMode="External"/><Relationship Id="rId58" Type="http://schemas.openxmlformats.org/officeDocument/2006/relationships/hyperlink" Target="https://podminky.urs.cz/item/CS_URS_2022_01/892351111" TargetMode="External"/><Relationship Id="rId74" Type="http://schemas.openxmlformats.org/officeDocument/2006/relationships/hyperlink" Target="https://podminky.urs.cz/item/CS_URS_2022_01/997013501" TargetMode="External"/><Relationship Id="rId79" Type="http://schemas.openxmlformats.org/officeDocument/2006/relationships/hyperlink" Target="https://podminky.urs.cz/item/CS_URS_2022_01/997013875" TargetMode="External"/><Relationship Id="rId5" Type="http://schemas.openxmlformats.org/officeDocument/2006/relationships/hyperlink" Target="https://podminky.urs.cz/item/CS_URS_2022_01/115101301" TargetMode="External"/><Relationship Id="rId61" Type="http://schemas.openxmlformats.org/officeDocument/2006/relationships/hyperlink" Target="https://podminky.urs.cz/item/CS_URS_2022_01/892381111" TargetMode="External"/><Relationship Id="rId19" Type="http://schemas.openxmlformats.org/officeDocument/2006/relationships/hyperlink" Target="https://podminky.urs.cz/item/CS_URS_2022_01/151101112" TargetMode="External"/><Relationship Id="rId14" Type="http://schemas.openxmlformats.org/officeDocument/2006/relationships/hyperlink" Target="https://podminky.urs.cz/item/CS_URS_2022_01/132254204" TargetMode="External"/><Relationship Id="rId22" Type="http://schemas.openxmlformats.org/officeDocument/2006/relationships/hyperlink" Target="https://podminky.urs.cz/item/CS_URS_2022_01/171251201" TargetMode="External"/><Relationship Id="rId27" Type="http://schemas.openxmlformats.org/officeDocument/2006/relationships/hyperlink" Target="https://podminky.urs.cz/item/CS_URS_2022_01/181951111" TargetMode="External"/><Relationship Id="rId30" Type="http://schemas.openxmlformats.org/officeDocument/2006/relationships/hyperlink" Target="https://podminky.urs.cz/item/CS_URS_2022_01/185804311" TargetMode="External"/><Relationship Id="rId35" Type="http://schemas.openxmlformats.org/officeDocument/2006/relationships/hyperlink" Target="https://podminky.urs.cz/item/CS_URS_2022_01/564871011" TargetMode="External"/><Relationship Id="rId43" Type="http://schemas.openxmlformats.org/officeDocument/2006/relationships/hyperlink" Target="https://podminky.urs.cz/item/CS_URS_2022_01/851311131" TargetMode="External"/><Relationship Id="rId48" Type="http://schemas.openxmlformats.org/officeDocument/2006/relationships/hyperlink" Target="https://podminky.urs.cz/item/CS_URS_2022_01/857313131" TargetMode="External"/><Relationship Id="rId56" Type="http://schemas.openxmlformats.org/officeDocument/2006/relationships/hyperlink" Target="https://podminky.urs.cz/item/CS_URS_2022_01/891371811" TargetMode="External"/><Relationship Id="rId64" Type="http://schemas.openxmlformats.org/officeDocument/2006/relationships/hyperlink" Target="https://podminky.urs.cz/item/CS_URS_2022_01/899104211" TargetMode="External"/><Relationship Id="rId69" Type="http://schemas.openxmlformats.org/officeDocument/2006/relationships/hyperlink" Target="https://podminky.urs.cz/item/CS_URS_2022_01/899721112" TargetMode="External"/><Relationship Id="rId77" Type="http://schemas.openxmlformats.org/officeDocument/2006/relationships/hyperlink" Target="https://podminky.urs.cz/item/CS_URS_2022_01/997013869" TargetMode="External"/><Relationship Id="rId8" Type="http://schemas.openxmlformats.org/officeDocument/2006/relationships/hyperlink" Target="https://podminky.urs.cz/item/CS_URS_2022_01/119001421" TargetMode="External"/><Relationship Id="rId51" Type="http://schemas.openxmlformats.org/officeDocument/2006/relationships/hyperlink" Target="https://podminky.urs.cz/item/CS_URS_2022_01/857374122" TargetMode="External"/><Relationship Id="rId72" Type="http://schemas.openxmlformats.org/officeDocument/2006/relationships/hyperlink" Target="https://podminky.urs.cz/item/CS_URS_2022_01/961055111" TargetMode="External"/><Relationship Id="rId80" Type="http://schemas.openxmlformats.org/officeDocument/2006/relationships/hyperlink" Target="https://podminky.urs.cz/item/CS_URS_2022_01/998273102" TargetMode="External"/><Relationship Id="rId3" Type="http://schemas.openxmlformats.org/officeDocument/2006/relationships/hyperlink" Target="https://podminky.urs.cz/item/CS_URS_2022_01/113107342" TargetMode="External"/><Relationship Id="rId12" Type="http://schemas.openxmlformats.org/officeDocument/2006/relationships/hyperlink" Target="https://podminky.urs.cz/item/CS_URS_2022_01/119003216" TargetMode="External"/><Relationship Id="rId17" Type="http://schemas.openxmlformats.org/officeDocument/2006/relationships/hyperlink" Target="https://podminky.urs.cz/item/CS_URS_2022_01/151101102" TargetMode="External"/><Relationship Id="rId25" Type="http://schemas.openxmlformats.org/officeDocument/2006/relationships/hyperlink" Target="https://podminky.urs.cz/item/CS_URS_2022_01/181351003" TargetMode="External"/><Relationship Id="rId33" Type="http://schemas.openxmlformats.org/officeDocument/2006/relationships/hyperlink" Target="https://podminky.urs.cz/item/CS_URS_2022_01/452313131" TargetMode="External"/><Relationship Id="rId38" Type="http://schemas.openxmlformats.org/officeDocument/2006/relationships/hyperlink" Target="https://podminky.urs.cz/item/CS_URS_2022_01/577166031" TargetMode="External"/><Relationship Id="rId46" Type="http://schemas.openxmlformats.org/officeDocument/2006/relationships/hyperlink" Target="https://podminky.urs.cz/item/CS_URS_2022_01/857311131" TargetMode="External"/><Relationship Id="rId59" Type="http://schemas.openxmlformats.org/officeDocument/2006/relationships/hyperlink" Target="https://podminky.urs.cz/item/CS_URS_2022_01/892353122" TargetMode="External"/><Relationship Id="rId67" Type="http://schemas.openxmlformats.org/officeDocument/2006/relationships/hyperlink" Target="https://podminky.urs.cz/item/CS_URS_2022_01/899713111" TargetMode="External"/><Relationship Id="rId20" Type="http://schemas.openxmlformats.org/officeDocument/2006/relationships/hyperlink" Target="https://podminky.urs.cz/item/CS_URS_2022_01/162751137" TargetMode="External"/><Relationship Id="rId41" Type="http://schemas.openxmlformats.org/officeDocument/2006/relationships/hyperlink" Target="https://podminky.urs.cz/item/CS_URS_2022_01/850375121" TargetMode="External"/><Relationship Id="rId54" Type="http://schemas.openxmlformats.org/officeDocument/2006/relationships/hyperlink" Target="https://podminky.urs.cz/item/CS_URS_2022_01/891247112" TargetMode="External"/><Relationship Id="rId62" Type="http://schemas.openxmlformats.org/officeDocument/2006/relationships/hyperlink" Target="https://podminky.urs.cz/item/CS_URS_2022_01/892383122" TargetMode="External"/><Relationship Id="rId70" Type="http://schemas.openxmlformats.org/officeDocument/2006/relationships/hyperlink" Target="https://podminky.urs.cz/item/CS_URS_2022_01/899722114" TargetMode="External"/><Relationship Id="rId75" Type="http://schemas.openxmlformats.org/officeDocument/2006/relationships/hyperlink" Target="https://podminky.urs.cz/item/CS_URS_2022_01/997013509" TargetMode="External"/><Relationship Id="rId1" Type="http://schemas.openxmlformats.org/officeDocument/2006/relationships/hyperlink" Target="https://podminky.urs.cz/item/CS_URS_2022_01/113107323" TargetMode="External"/><Relationship Id="rId6" Type="http://schemas.openxmlformats.org/officeDocument/2006/relationships/hyperlink" Target="https://podminky.urs.cz/item/CS_URS_2022_01/119001405" TargetMode="External"/><Relationship Id="rId15" Type="http://schemas.openxmlformats.org/officeDocument/2006/relationships/hyperlink" Target="https://podminky.urs.cz/item/CS_URS_2022_01/132354204" TargetMode="External"/><Relationship Id="rId23" Type="http://schemas.openxmlformats.org/officeDocument/2006/relationships/hyperlink" Target="https://podminky.urs.cz/item/CS_URS_2022_01/174151101" TargetMode="External"/><Relationship Id="rId28" Type="http://schemas.openxmlformats.org/officeDocument/2006/relationships/hyperlink" Target="https://podminky.urs.cz/item/CS_URS_2022_01/181951112" TargetMode="External"/><Relationship Id="rId36" Type="http://schemas.openxmlformats.org/officeDocument/2006/relationships/hyperlink" Target="https://podminky.urs.cz/item/CS_URS_2022_01/567122111" TargetMode="External"/><Relationship Id="rId49" Type="http://schemas.openxmlformats.org/officeDocument/2006/relationships/hyperlink" Target="https://podminky.urs.cz/item/CS_URS_2022_01/857371131" TargetMode="External"/><Relationship Id="rId57" Type="http://schemas.openxmlformats.org/officeDocument/2006/relationships/hyperlink" Target="https://podminky.urs.cz/item/CS_URS_2022_01/891371821" TargetMode="External"/><Relationship Id="rId10" Type="http://schemas.openxmlformats.org/officeDocument/2006/relationships/hyperlink" Target="https://podminky.urs.cz/item/CS_URS_2022_01/119003132" TargetMode="External"/><Relationship Id="rId31" Type="http://schemas.openxmlformats.org/officeDocument/2006/relationships/hyperlink" Target="https://podminky.urs.cz/item/CS_URS_2022_01/451573111" TargetMode="External"/><Relationship Id="rId44" Type="http://schemas.openxmlformats.org/officeDocument/2006/relationships/hyperlink" Target="https://podminky.urs.cz/item/CS_URS_2022_01/851371131" TargetMode="External"/><Relationship Id="rId52" Type="http://schemas.openxmlformats.org/officeDocument/2006/relationships/hyperlink" Target="https://podminky.urs.cz/item/CS_URS_2022_01/891241112" TargetMode="External"/><Relationship Id="rId60" Type="http://schemas.openxmlformats.org/officeDocument/2006/relationships/hyperlink" Target="https://podminky.urs.cz/item/CS_URS_2022_01/892372111" TargetMode="External"/><Relationship Id="rId65" Type="http://schemas.openxmlformats.org/officeDocument/2006/relationships/hyperlink" Target="https://podminky.urs.cz/item/CS_URS_2022_01/899401112" TargetMode="External"/><Relationship Id="rId73" Type="http://schemas.openxmlformats.org/officeDocument/2006/relationships/hyperlink" Target="https://podminky.urs.cz/item/CS_URS_2022_01/997006002" TargetMode="External"/><Relationship Id="rId78" Type="http://schemas.openxmlformats.org/officeDocument/2006/relationships/hyperlink" Target="https://podminky.urs.cz/item/CS_URS_2022_01/997013873" TargetMode="External"/><Relationship Id="rId81" Type="http://schemas.openxmlformats.org/officeDocument/2006/relationships/drawing" Target="../drawings/drawing9.xml"/><Relationship Id="rId4" Type="http://schemas.openxmlformats.org/officeDocument/2006/relationships/hyperlink" Target="https://podminky.urs.cz/item/CS_URS_2022_01/115101201" TargetMode="External"/><Relationship Id="rId9" Type="http://schemas.openxmlformats.org/officeDocument/2006/relationships/hyperlink" Target="https://podminky.urs.cz/item/CS_URS_2022_01/119003131" TargetMode="External"/><Relationship Id="rId13" Type="http://schemas.openxmlformats.org/officeDocument/2006/relationships/hyperlink" Target="https://podminky.urs.cz/item/CS_URS_2022_01/121151103" TargetMode="External"/><Relationship Id="rId18" Type="http://schemas.openxmlformats.org/officeDocument/2006/relationships/hyperlink" Target="https://podminky.urs.cz/item/CS_URS_2022_01/151101111" TargetMode="External"/><Relationship Id="rId39" Type="http://schemas.openxmlformats.org/officeDocument/2006/relationships/hyperlink" Target="https://podminky.urs.cz/item/CS_URS_2022_01/850311811" TargetMode="External"/><Relationship Id="rId34" Type="http://schemas.openxmlformats.org/officeDocument/2006/relationships/hyperlink" Target="https://podminky.urs.cz/item/CS_URS_2022_01/452353101" TargetMode="External"/><Relationship Id="rId50" Type="http://schemas.openxmlformats.org/officeDocument/2006/relationships/hyperlink" Target="https://podminky.urs.cz/item/CS_URS_2022_01/857372122" TargetMode="External"/><Relationship Id="rId55" Type="http://schemas.openxmlformats.org/officeDocument/2006/relationships/hyperlink" Target="https://podminky.urs.cz/item/CS_URS_2022_01/891311811" TargetMode="External"/><Relationship Id="rId76" Type="http://schemas.openxmlformats.org/officeDocument/2006/relationships/hyperlink" Target="https://podminky.urs.cz/item/CS_URS_2022_01/997013861" TargetMode="External"/><Relationship Id="rId7" Type="http://schemas.openxmlformats.org/officeDocument/2006/relationships/hyperlink" Target="https://podminky.urs.cz/item/CS_URS_2022_01/119001406" TargetMode="External"/><Relationship Id="rId71" Type="http://schemas.openxmlformats.org/officeDocument/2006/relationships/hyperlink" Target="https://podminky.urs.cz/item/CS_URS_2022_01/899910211" TargetMode="External"/><Relationship Id="rId2" Type="http://schemas.openxmlformats.org/officeDocument/2006/relationships/hyperlink" Target="https://podminky.urs.cz/item/CS_URS_2022_01/113107331" TargetMode="External"/><Relationship Id="rId29" Type="http://schemas.openxmlformats.org/officeDocument/2006/relationships/hyperlink" Target="https://podminky.urs.cz/item/CS_URS_2022_01/185803111" TargetMode="External"/><Relationship Id="rId24" Type="http://schemas.openxmlformats.org/officeDocument/2006/relationships/hyperlink" Target="https://podminky.urs.cz/item/CS_URS_2022_01/175151101" TargetMode="External"/><Relationship Id="rId40" Type="http://schemas.openxmlformats.org/officeDocument/2006/relationships/hyperlink" Target="https://podminky.urs.cz/item/CS_URS_2022_01/850315121" TargetMode="External"/><Relationship Id="rId45" Type="http://schemas.openxmlformats.org/officeDocument/2006/relationships/hyperlink" Target="https://podminky.urs.cz/item/CS_URS_2022_01/857242122" TargetMode="External"/><Relationship Id="rId66" Type="http://schemas.openxmlformats.org/officeDocument/2006/relationships/hyperlink" Target="https://podminky.urs.cz/item/CS_URS_2022_01/89940111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2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59"/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44" t="s">
        <v>14</v>
      </c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R5" s="20"/>
      <c r="BE5" s="241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45" t="s">
        <v>17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R6" s="20"/>
      <c r="BE6" s="242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2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2"/>
      <c r="BS8" s="17" t="s">
        <v>6</v>
      </c>
    </row>
    <row r="9" spans="1:74" ht="14.45" customHeight="1">
      <c r="B9" s="20"/>
      <c r="AR9" s="20"/>
      <c r="BE9" s="242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2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42"/>
      <c r="BS11" s="17" t="s">
        <v>6</v>
      </c>
    </row>
    <row r="12" spans="1:74" ht="6.95" customHeight="1">
      <c r="B12" s="20"/>
      <c r="AR12" s="20"/>
      <c r="BE12" s="242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42"/>
      <c r="BS13" s="17" t="s">
        <v>6</v>
      </c>
    </row>
    <row r="14" spans="1:74">
      <c r="B14" s="20"/>
      <c r="E14" s="246" t="s">
        <v>29</v>
      </c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7" t="s">
        <v>27</v>
      </c>
      <c r="AN14" s="29" t="s">
        <v>29</v>
      </c>
      <c r="AR14" s="20"/>
      <c r="BE14" s="242"/>
      <c r="BS14" s="17" t="s">
        <v>6</v>
      </c>
    </row>
    <row r="15" spans="1:74" ht="6.95" customHeight="1">
      <c r="B15" s="20"/>
      <c r="AR15" s="20"/>
      <c r="BE15" s="242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42"/>
      <c r="BS16" s="17" t="s">
        <v>4</v>
      </c>
    </row>
    <row r="17" spans="2:7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42"/>
      <c r="BS17" s="17" t="s">
        <v>32</v>
      </c>
    </row>
    <row r="18" spans="2:71" ht="6.95" customHeight="1">
      <c r="B18" s="20"/>
      <c r="AR18" s="20"/>
      <c r="BE18" s="242"/>
      <c r="BS18" s="17" t="s">
        <v>6</v>
      </c>
    </row>
    <row r="19" spans="2:7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42"/>
      <c r="BS19" s="17" t="s">
        <v>6</v>
      </c>
    </row>
    <row r="20" spans="2:7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42"/>
      <c r="BS20" s="17" t="s">
        <v>4</v>
      </c>
    </row>
    <row r="21" spans="2:71" ht="6.95" customHeight="1">
      <c r="B21" s="20"/>
      <c r="AR21" s="20"/>
      <c r="BE21" s="242"/>
    </row>
    <row r="22" spans="2:71" ht="12" customHeight="1">
      <c r="B22" s="20"/>
      <c r="D22" s="27" t="s">
        <v>35</v>
      </c>
      <c r="AR22" s="20"/>
      <c r="BE22" s="242"/>
    </row>
    <row r="23" spans="2:71" ht="16.5" customHeight="1">
      <c r="B23" s="20"/>
      <c r="E23" s="248" t="s">
        <v>1</v>
      </c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R23" s="20"/>
      <c r="BE23" s="242"/>
    </row>
    <row r="24" spans="2:71" ht="6.95" customHeight="1">
      <c r="B24" s="20"/>
      <c r="AR24" s="20"/>
      <c r="BE24" s="242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2"/>
    </row>
    <row r="26" spans="2:71" s="1" customFormat="1" ht="25.9" customHeight="1">
      <c r="B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9">
        <f>ROUND(AG94,2)</f>
        <v>0</v>
      </c>
      <c r="AL26" s="250"/>
      <c r="AM26" s="250"/>
      <c r="AN26" s="250"/>
      <c r="AO26" s="250"/>
      <c r="AR26" s="32"/>
      <c r="BE26" s="242"/>
    </row>
    <row r="27" spans="2:71" s="1" customFormat="1" ht="6.95" customHeight="1">
      <c r="B27" s="32"/>
      <c r="AR27" s="32"/>
      <c r="BE27" s="242"/>
    </row>
    <row r="28" spans="2:71" s="1" customFormat="1">
      <c r="B28" s="32"/>
      <c r="L28" s="251" t="s">
        <v>37</v>
      </c>
      <c r="M28" s="251"/>
      <c r="N28" s="251"/>
      <c r="O28" s="251"/>
      <c r="P28" s="251"/>
      <c r="W28" s="251" t="s">
        <v>38</v>
      </c>
      <c r="X28" s="251"/>
      <c r="Y28" s="251"/>
      <c r="Z28" s="251"/>
      <c r="AA28" s="251"/>
      <c r="AB28" s="251"/>
      <c r="AC28" s="251"/>
      <c r="AD28" s="251"/>
      <c r="AE28" s="251"/>
      <c r="AK28" s="251" t="s">
        <v>39</v>
      </c>
      <c r="AL28" s="251"/>
      <c r="AM28" s="251"/>
      <c r="AN28" s="251"/>
      <c r="AO28" s="251"/>
      <c r="AR28" s="32"/>
      <c r="BE28" s="242"/>
    </row>
    <row r="29" spans="2:71" s="2" customFormat="1" ht="14.45" customHeight="1">
      <c r="B29" s="36"/>
      <c r="D29" s="27" t="s">
        <v>40</v>
      </c>
      <c r="F29" s="27" t="s">
        <v>41</v>
      </c>
      <c r="L29" s="254">
        <v>0.21</v>
      </c>
      <c r="M29" s="253"/>
      <c r="N29" s="253"/>
      <c r="O29" s="253"/>
      <c r="P29" s="253"/>
      <c r="W29" s="252">
        <f>ROUND(AZ94, 2)</f>
        <v>0</v>
      </c>
      <c r="X29" s="253"/>
      <c r="Y29" s="253"/>
      <c r="Z29" s="253"/>
      <c r="AA29" s="253"/>
      <c r="AB29" s="253"/>
      <c r="AC29" s="253"/>
      <c r="AD29" s="253"/>
      <c r="AE29" s="253"/>
      <c r="AK29" s="252">
        <f>ROUND(AV94, 2)</f>
        <v>0</v>
      </c>
      <c r="AL29" s="253"/>
      <c r="AM29" s="253"/>
      <c r="AN29" s="253"/>
      <c r="AO29" s="253"/>
      <c r="AR29" s="36"/>
      <c r="BE29" s="243"/>
    </row>
    <row r="30" spans="2:71" s="2" customFormat="1" ht="14.45" customHeight="1">
      <c r="B30" s="36"/>
      <c r="F30" s="27" t="s">
        <v>42</v>
      </c>
      <c r="L30" s="254">
        <v>0.15</v>
      </c>
      <c r="M30" s="253"/>
      <c r="N30" s="253"/>
      <c r="O30" s="253"/>
      <c r="P30" s="253"/>
      <c r="W30" s="252">
        <f>ROUND(BA94, 2)</f>
        <v>0</v>
      </c>
      <c r="X30" s="253"/>
      <c r="Y30" s="253"/>
      <c r="Z30" s="253"/>
      <c r="AA30" s="253"/>
      <c r="AB30" s="253"/>
      <c r="AC30" s="253"/>
      <c r="AD30" s="253"/>
      <c r="AE30" s="253"/>
      <c r="AK30" s="252">
        <f>ROUND(AW94, 2)</f>
        <v>0</v>
      </c>
      <c r="AL30" s="253"/>
      <c r="AM30" s="253"/>
      <c r="AN30" s="253"/>
      <c r="AO30" s="253"/>
      <c r="AR30" s="36"/>
      <c r="BE30" s="243"/>
    </row>
    <row r="31" spans="2:71" s="2" customFormat="1" ht="14.45" hidden="1" customHeight="1">
      <c r="B31" s="36"/>
      <c r="F31" s="27" t="s">
        <v>43</v>
      </c>
      <c r="L31" s="254">
        <v>0.21</v>
      </c>
      <c r="M31" s="253"/>
      <c r="N31" s="253"/>
      <c r="O31" s="253"/>
      <c r="P31" s="253"/>
      <c r="W31" s="252">
        <f>ROUND(BB94, 2)</f>
        <v>0</v>
      </c>
      <c r="X31" s="253"/>
      <c r="Y31" s="253"/>
      <c r="Z31" s="253"/>
      <c r="AA31" s="253"/>
      <c r="AB31" s="253"/>
      <c r="AC31" s="253"/>
      <c r="AD31" s="253"/>
      <c r="AE31" s="253"/>
      <c r="AK31" s="252">
        <v>0</v>
      </c>
      <c r="AL31" s="253"/>
      <c r="AM31" s="253"/>
      <c r="AN31" s="253"/>
      <c r="AO31" s="253"/>
      <c r="AR31" s="36"/>
      <c r="BE31" s="243"/>
    </row>
    <row r="32" spans="2:71" s="2" customFormat="1" ht="14.45" hidden="1" customHeight="1">
      <c r="B32" s="36"/>
      <c r="F32" s="27" t="s">
        <v>44</v>
      </c>
      <c r="L32" s="254">
        <v>0.15</v>
      </c>
      <c r="M32" s="253"/>
      <c r="N32" s="253"/>
      <c r="O32" s="253"/>
      <c r="P32" s="253"/>
      <c r="W32" s="252">
        <f>ROUND(BC94, 2)</f>
        <v>0</v>
      </c>
      <c r="X32" s="253"/>
      <c r="Y32" s="253"/>
      <c r="Z32" s="253"/>
      <c r="AA32" s="253"/>
      <c r="AB32" s="253"/>
      <c r="AC32" s="253"/>
      <c r="AD32" s="253"/>
      <c r="AE32" s="253"/>
      <c r="AK32" s="252">
        <v>0</v>
      </c>
      <c r="AL32" s="253"/>
      <c r="AM32" s="253"/>
      <c r="AN32" s="253"/>
      <c r="AO32" s="253"/>
      <c r="AR32" s="36"/>
      <c r="BE32" s="243"/>
    </row>
    <row r="33" spans="2:57" s="2" customFormat="1" ht="14.45" hidden="1" customHeight="1">
      <c r="B33" s="36"/>
      <c r="F33" s="27" t="s">
        <v>45</v>
      </c>
      <c r="L33" s="254">
        <v>0</v>
      </c>
      <c r="M33" s="253"/>
      <c r="N33" s="253"/>
      <c r="O33" s="253"/>
      <c r="P33" s="253"/>
      <c r="W33" s="252">
        <f>ROUND(BD94, 2)</f>
        <v>0</v>
      </c>
      <c r="X33" s="253"/>
      <c r="Y33" s="253"/>
      <c r="Z33" s="253"/>
      <c r="AA33" s="253"/>
      <c r="AB33" s="253"/>
      <c r="AC33" s="253"/>
      <c r="AD33" s="253"/>
      <c r="AE33" s="253"/>
      <c r="AK33" s="252">
        <v>0</v>
      </c>
      <c r="AL33" s="253"/>
      <c r="AM33" s="253"/>
      <c r="AN33" s="253"/>
      <c r="AO33" s="253"/>
      <c r="AR33" s="36"/>
      <c r="BE33" s="243"/>
    </row>
    <row r="34" spans="2:57" s="1" customFormat="1" ht="6.95" customHeight="1">
      <c r="B34" s="32"/>
      <c r="AR34" s="32"/>
      <c r="BE34" s="242"/>
    </row>
    <row r="35" spans="2:57" s="1" customFormat="1" ht="25.9" customHeight="1"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40" t="s">
        <v>48</v>
      </c>
      <c r="Y35" s="238"/>
      <c r="Z35" s="238"/>
      <c r="AA35" s="238"/>
      <c r="AB35" s="238"/>
      <c r="AC35" s="39"/>
      <c r="AD35" s="39"/>
      <c r="AE35" s="39"/>
      <c r="AF35" s="39"/>
      <c r="AG35" s="39"/>
      <c r="AH35" s="39"/>
      <c r="AI35" s="39"/>
      <c r="AJ35" s="39"/>
      <c r="AK35" s="237">
        <f>SUM(AK26:AK33)</f>
        <v>0</v>
      </c>
      <c r="AL35" s="238"/>
      <c r="AM35" s="238"/>
      <c r="AN35" s="238"/>
      <c r="AO35" s="239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49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50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>
      <c r="B60" s="32"/>
      <c r="D60" s="43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51</v>
      </c>
      <c r="AI60" s="34"/>
      <c r="AJ60" s="34"/>
      <c r="AK60" s="34"/>
      <c r="AL60" s="34"/>
      <c r="AM60" s="43" t="s">
        <v>52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>
      <c r="B64" s="32"/>
      <c r="D64" s="41" t="s">
        <v>53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54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>
      <c r="B75" s="32"/>
      <c r="D75" s="43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51</v>
      </c>
      <c r="AI75" s="34"/>
      <c r="AJ75" s="34"/>
      <c r="AK75" s="34"/>
      <c r="AL75" s="34"/>
      <c r="AM75" s="43" t="s">
        <v>52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55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2458</v>
      </c>
      <c r="AR84" s="48"/>
    </row>
    <row r="85" spans="1:91" s="4" customFormat="1" ht="36.950000000000003" customHeight="1">
      <c r="B85" s="49"/>
      <c r="C85" s="50" t="s">
        <v>16</v>
      </c>
      <c r="L85" s="234" t="str">
        <f>K6</f>
        <v>Multifunkční sportovní a kulturní centrum (MFSKC) - křižovatka 4. brána BVV</v>
      </c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Brno</v>
      </c>
      <c r="AI87" s="27" t="s">
        <v>22</v>
      </c>
      <c r="AM87" s="216" t="str">
        <f>IF(AN8= "","",AN8)</f>
        <v>4. 2. 2022</v>
      </c>
      <c r="AN87" s="216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>Brněnské komunikace a.s.</v>
      </c>
      <c r="AI89" s="27" t="s">
        <v>30</v>
      </c>
      <c r="AM89" s="217" t="str">
        <f>IF(E17="","",E17)</f>
        <v>VIAPONT s.r.o.</v>
      </c>
      <c r="AN89" s="218"/>
      <c r="AO89" s="218"/>
      <c r="AP89" s="218"/>
      <c r="AR89" s="32"/>
      <c r="AS89" s="219" t="s">
        <v>56</v>
      </c>
      <c r="AT89" s="220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33</v>
      </c>
      <c r="AM90" s="217" t="str">
        <f>IF(E20="","",E20)</f>
        <v xml:space="preserve"> </v>
      </c>
      <c r="AN90" s="218"/>
      <c r="AO90" s="218"/>
      <c r="AP90" s="218"/>
      <c r="AR90" s="32"/>
      <c r="AS90" s="221"/>
      <c r="AT90" s="222"/>
      <c r="BD90" s="56"/>
    </row>
    <row r="91" spans="1:91" s="1" customFormat="1" ht="10.9" customHeight="1">
      <c r="B91" s="32"/>
      <c r="AR91" s="32"/>
      <c r="AS91" s="221"/>
      <c r="AT91" s="222"/>
      <c r="BD91" s="56"/>
    </row>
    <row r="92" spans="1:91" s="1" customFormat="1" ht="29.25" customHeight="1">
      <c r="B92" s="32"/>
      <c r="C92" s="236" t="s">
        <v>57</v>
      </c>
      <c r="D92" s="224"/>
      <c r="E92" s="224"/>
      <c r="F92" s="224"/>
      <c r="G92" s="224"/>
      <c r="H92" s="57"/>
      <c r="I92" s="223" t="s">
        <v>58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6" t="s">
        <v>59</v>
      </c>
      <c r="AH92" s="224"/>
      <c r="AI92" s="224"/>
      <c r="AJ92" s="224"/>
      <c r="AK92" s="224"/>
      <c r="AL92" s="224"/>
      <c r="AM92" s="224"/>
      <c r="AN92" s="223" t="s">
        <v>60</v>
      </c>
      <c r="AO92" s="224"/>
      <c r="AP92" s="225"/>
      <c r="AQ92" s="58" t="s">
        <v>61</v>
      </c>
      <c r="AR92" s="32"/>
      <c r="AS92" s="59" t="s">
        <v>62</v>
      </c>
      <c r="AT92" s="60" t="s">
        <v>63</v>
      </c>
      <c r="AU92" s="60" t="s">
        <v>64</v>
      </c>
      <c r="AV92" s="60" t="s">
        <v>65</v>
      </c>
      <c r="AW92" s="60" t="s">
        <v>66</v>
      </c>
      <c r="AX92" s="60" t="s">
        <v>67</v>
      </c>
      <c r="AY92" s="60" t="s">
        <v>68</v>
      </c>
      <c r="AZ92" s="60" t="s">
        <v>69</v>
      </c>
      <c r="BA92" s="60" t="s">
        <v>70</v>
      </c>
      <c r="BB92" s="60" t="s">
        <v>71</v>
      </c>
      <c r="BC92" s="60" t="s">
        <v>72</v>
      </c>
      <c r="BD92" s="61" t="s">
        <v>73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74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32">
        <f>ROUND(AG95+AG97+AG99+AG101+AG103+AG105+AG107+AG109+AG111+AG113+AG115+AG117+AG119+AG122,2)</f>
        <v>0</v>
      </c>
      <c r="AH94" s="232"/>
      <c r="AI94" s="232"/>
      <c r="AJ94" s="232"/>
      <c r="AK94" s="232"/>
      <c r="AL94" s="232"/>
      <c r="AM94" s="232"/>
      <c r="AN94" s="233">
        <f>SUM(AG94,AT94)</f>
        <v>0</v>
      </c>
      <c r="AO94" s="233"/>
      <c r="AP94" s="233"/>
      <c r="AQ94" s="67" t="s">
        <v>1</v>
      </c>
      <c r="AR94" s="63"/>
      <c r="AS94" s="68">
        <f>ROUND(AS95+AS97+AS99+AS101+AS103+AS105+AS107+AS109+AS111+AS113+AS115+AS117+AS119+AS122,2)</f>
        <v>0</v>
      </c>
      <c r="AT94" s="69">
        <f>ROUND(SUM(AV94:AW94),2)</f>
        <v>0</v>
      </c>
      <c r="AU94" s="70">
        <f>ROUND(AU95+AU97+AU99+AU101+AU103+AU105+AU107+AU109+AU111+AU113+AU115+AU117+AU119+AU122,5)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ROUND(AZ95+AZ97+AZ99+AZ101+AZ103+AZ105+AZ107+AZ109+AZ111+AZ113+AZ115+AZ117+AZ119+AZ122,2)</f>
        <v>0</v>
      </c>
      <c r="BA94" s="69">
        <f>ROUND(BA95+BA97+BA99+BA101+BA103+BA105+BA107+BA109+BA111+BA113+BA115+BA117+BA119+BA122,2)</f>
        <v>0</v>
      </c>
      <c r="BB94" s="69">
        <f>ROUND(BB95+BB97+BB99+BB101+BB103+BB105+BB107+BB109+BB111+BB113+BB115+BB117+BB119+BB122,2)</f>
        <v>0</v>
      </c>
      <c r="BC94" s="69">
        <f>ROUND(BC95+BC97+BC99+BC101+BC103+BC105+BC107+BC109+BC111+BC113+BC115+BC117+BC119+BC122,2)</f>
        <v>0</v>
      </c>
      <c r="BD94" s="71">
        <f>ROUND(BD95+BD97+BD99+BD101+BD103+BD105+BD107+BD109+BD111+BD113+BD115+BD117+BD119+BD122,2)</f>
        <v>0</v>
      </c>
      <c r="BS94" s="72" t="s">
        <v>75</v>
      </c>
      <c r="BT94" s="72" t="s">
        <v>76</v>
      </c>
      <c r="BU94" s="73" t="s">
        <v>77</v>
      </c>
      <c r="BV94" s="72" t="s">
        <v>78</v>
      </c>
      <c r="BW94" s="72" t="s">
        <v>5</v>
      </c>
      <c r="BX94" s="72" t="s">
        <v>79</v>
      </c>
      <c r="CL94" s="72" t="s">
        <v>1</v>
      </c>
    </row>
    <row r="95" spans="1:91" s="6" customFormat="1" ht="16.5" customHeight="1">
      <c r="B95" s="74"/>
      <c r="C95" s="75"/>
      <c r="D95" s="215" t="s">
        <v>80</v>
      </c>
      <c r="E95" s="215"/>
      <c r="F95" s="215"/>
      <c r="G95" s="215"/>
      <c r="H95" s="215"/>
      <c r="I95" s="76"/>
      <c r="J95" s="215" t="s">
        <v>81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29">
        <f>ROUND(AG96,2)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77" t="s">
        <v>82</v>
      </c>
      <c r="AR95" s="74"/>
      <c r="AS95" s="78">
        <f>ROUND(AS96,2)</f>
        <v>0</v>
      </c>
      <c r="AT95" s="79">
        <f>ROUND(SUM(AV95:AW95),2)</f>
        <v>0</v>
      </c>
      <c r="AU95" s="80">
        <f>ROUND(AU96,5)</f>
        <v>0</v>
      </c>
      <c r="AV95" s="79">
        <f>ROUND(AZ95*L29,2)</f>
        <v>0</v>
      </c>
      <c r="AW95" s="79">
        <f>ROUND(BA95*L30,2)</f>
        <v>0</v>
      </c>
      <c r="AX95" s="79">
        <f>ROUND(BB95*L29,2)</f>
        <v>0</v>
      </c>
      <c r="AY95" s="79">
        <f>ROUND(BC95*L30,2)</f>
        <v>0</v>
      </c>
      <c r="AZ95" s="79">
        <f>ROUND(AZ96,2)</f>
        <v>0</v>
      </c>
      <c r="BA95" s="79">
        <f>ROUND(BA96,2)</f>
        <v>0</v>
      </c>
      <c r="BB95" s="79">
        <f>ROUND(BB96,2)</f>
        <v>0</v>
      </c>
      <c r="BC95" s="79">
        <f>ROUND(BC96,2)</f>
        <v>0</v>
      </c>
      <c r="BD95" s="81">
        <f>ROUND(BD96,2)</f>
        <v>0</v>
      </c>
      <c r="BS95" s="82" t="s">
        <v>75</v>
      </c>
      <c r="BT95" s="82" t="s">
        <v>83</v>
      </c>
      <c r="BU95" s="82" t="s">
        <v>77</v>
      </c>
      <c r="BV95" s="82" t="s">
        <v>78</v>
      </c>
      <c r="BW95" s="82" t="s">
        <v>84</v>
      </c>
      <c r="BX95" s="82" t="s">
        <v>5</v>
      </c>
      <c r="CL95" s="82" t="s">
        <v>1</v>
      </c>
      <c r="CM95" s="82" t="s">
        <v>85</v>
      </c>
    </row>
    <row r="96" spans="1:91" s="3" customFormat="1" ht="16.5" customHeight="1">
      <c r="A96" s="83" t="s">
        <v>86</v>
      </c>
      <c r="B96" s="48"/>
      <c r="C96" s="9"/>
      <c r="D96" s="9"/>
      <c r="E96" s="214" t="s">
        <v>80</v>
      </c>
      <c r="F96" s="214"/>
      <c r="G96" s="214"/>
      <c r="H96" s="214"/>
      <c r="I96" s="214"/>
      <c r="J96" s="9"/>
      <c r="K96" s="214" t="s">
        <v>81</v>
      </c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30">
        <f>'000 - Vedlejší a ostatní ...'!J32</f>
        <v>0</v>
      </c>
      <c r="AH96" s="231"/>
      <c r="AI96" s="231"/>
      <c r="AJ96" s="231"/>
      <c r="AK96" s="231"/>
      <c r="AL96" s="231"/>
      <c r="AM96" s="231"/>
      <c r="AN96" s="230">
        <f>SUM(AG96,AT96)</f>
        <v>0</v>
      </c>
      <c r="AO96" s="231"/>
      <c r="AP96" s="231"/>
      <c r="AQ96" s="84" t="s">
        <v>87</v>
      </c>
      <c r="AR96" s="48"/>
      <c r="AS96" s="85">
        <v>0</v>
      </c>
      <c r="AT96" s="86">
        <f>ROUND(SUM(AV96:AW96),2)</f>
        <v>0</v>
      </c>
      <c r="AU96" s="87">
        <f>'000 - Vedlejší a ostatní ...'!P126</f>
        <v>0</v>
      </c>
      <c r="AV96" s="86">
        <f>'000 - Vedlejší a ostatní ...'!J35</f>
        <v>0</v>
      </c>
      <c r="AW96" s="86">
        <f>'000 - Vedlejší a ostatní ...'!J36</f>
        <v>0</v>
      </c>
      <c r="AX96" s="86">
        <f>'000 - Vedlejší a ostatní ...'!J37</f>
        <v>0</v>
      </c>
      <c r="AY96" s="86">
        <f>'000 - Vedlejší a ostatní ...'!J38</f>
        <v>0</v>
      </c>
      <c r="AZ96" s="86">
        <f>'000 - Vedlejší a ostatní ...'!F35</f>
        <v>0</v>
      </c>
      <c r="BA96" s="86">
        <f>'000 - Vedlejší a ostatní ...'!F36</f>
        <v>0</v>
      </c>
      <c r="BB96" s="86">
        <f>'000 - Vedlejší a ostatní ...'!F37</f>
        <v>0</v>
      </c>
      <c r="BC96" s="86">
        <f>'000 - Vedlejší a ostatní ...'!F38</f>
        <v>0</v>
      </c>
      <c r="BD96" s="88">
        <f>'000 - Vedlejší a ostatní ...'!F39</f>
        <v>0</v>
      </c>
      <c r="BT96" s="25" t="s">
        <v>85</v>
      </c>
      <c r="BV96" s="25" t="s">
        <v>78</v>
      </c>
      <c r="BW96" s="25" t="s">
        <v>88</v>
      </c>
      <c r="BX96" s="25" t="s">
        <v>84</v>
      </c>
      <c r="CL96" s="25" t="s">
        <v>1</v>
      </c>
    </row>
    <row r="97" spans="1:91" s="6" customFormat="1" ht="16.5" customHeight="1">
      <c r="B97" s="74"/>
      <c r="C97" s="75"/>
      <c r="D97" s="215" t="s">
        <v>89</v>
      </c>
      <c r="E97" s="215"/>
      <c r="F97" s="215"/>
      <c r="G97" s="215"/>
      <c r="H97" s="215"/>
      <c r="I97" s="76"/>
      <c r="J97" s="215" t="s">
        <v>90</v>
      </c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29">
        <f>ROUND(AG98,2)</f>
        <v>0</v>
      </c>
      <c r="AH97" s="228"/>
      <c r="AI97" s="228"/>
      <c r="AJ97" s="228"/>
      <c r="AK97" s="228"/>
      <c r="AL97" s="228"/>
      <c r="AM97" s="228"/>
      <c r="AN97" s="227">
        <f>SUM(AG97,AT97)</f>
        <v>0</v>
      </c>
      <c r="AO97" s="228"/>
      <c r="AP97" s="228"/>
      <c r="AQ97" s="77" t="s">
        <v>91</v>
      </c>
      <c r="AR97" s="74"/>
      <c r="AS97" s="78">
        <f>ROUND(AS98,2)</f>
        <v>0</v>
      </c>
      <c r="AT97" s="79">
        <f>ROUND(SUM(AV97:AW97),2)</f>
        <v>0</v>
      </c>
      <c r="AU97" s="80">
        <f>ROUND(AU98,5)</f>
        <v>0</v>
      </c>
      <c r="AV97" s="79">
        <f>ROUND(AZ97*L29,2)</f>
        <v>0</v>
      </c>
      <c r="AW97" s="79">
        <f>ROUND(BA97*L30,2)</f>
        <v>0</v>
      </c>
      <c r="AX97" s="79">
        <f>ROUND(BB97*L29,2)</f>
        <v>0</v>
      </c>
      <c r="AY97" s="79">
        <f>ROUND(BC97*L30,2)</f>
        <v>0</v>
      </c>
      <c r="AZ97" s="79">
        <f>ROUND(AZ98,2)</f>
        <v>0</v>
      </c>
      <c r="BA97" s="79">
        <f>ROUND(BA98,2)</f>
        <v>0</v>
      </c>
      <c r="BB97" s="79">
        <f>ROUND(BB98,2)</f>
        <v>0</v>
      </c>
      <c r="BC97" s="79">
        <f>ROUND(BC98,2)</f>
        <v>0</v>
      </c>
      <c r="BD97" s="81">
        <f>ROUND(BD98,2)</f>
        <v>0</v>
      </c>
      <c r="BS97" s="82" t="s">
        <v>75</v>
      </c>
      <c r="BT97" s="82" t="s">
        <v>83</v>
      </c>
      <c r="BU97" s="82" t="s">
        <v>77</v>
      </c>
      <c r="BV97" s="82" t="s">
        <v>78</v>
      </c>
      <c r="BW97" s="82" t="s">
        <v>92</v>
      </c>
      <c r="BX97" s="82" t="s">
        <v>5</v>
      </c>
      <c r="CL97" s="82" t="s">
        <v>1</v>
      </c>
      <c r="CM97" s="82" t="s">
        <v>85</v>
      </c>
    </row>
    <row r="98" spans="1:91" s="3" customFormat="1" ht="16.5" customHeight="1">
      <c r="A98" s="83" t="s">
        <v>86</v>
      </c>
      <c r="B98" s="48"/>
      <c r="C98" s="9"/>
      <c r="D98" s="9"/>
      <c r="E98" s="214" t="s">
        <v>89</v>
      </c>
      <c r="F98" s="214"/>
      <c r="G98" s="214"/>
      <c r="H98" s="214"/>
      <c r="I98" s="214"/>
      <c r="J98" s="9"/>
      <c r="K98" s="214" t="s">
        <v>90</v>
      </c>
      <c r="L98" s="214"/>
      <c r="M98" s="214"/>
      <c r="N98" s="214"/>
      <c r="O98" s="214"/>
      <c r="P98" s="214"/>
      <c r="Q98" s="214"/>
      <c r="R98" s="214"/>
      <c r="S98" s="214"/>
      <c r="T98" s="214"/>
      <c r="U98" s="214"/>
      <c r="V98" s="214"/>
      <c r="W98" s="214"/>
      <c r="X98" s="214"/>
      <c r="Y98" s="214"/>
      <c r="Z98" s="214"/>
      <c r="AA98" s="214"/>
      <c r="AB98" s="214"/>
      <c r="AC98" s="214"/>
      <c r="AD98" s="214"/>
      <c r="AE98" s="214"/>
      <c r="AF98" s="214"/>
      <c r="AG98" s="230">
        <f>'020 - Příprava území'!J32</f>
        <v>0</v>
      </c>
      <c r="AH98" s="231"/>
      <c r="AI98" s="231"/>
      <c r="AJ98" s="231"/>
      <c r="AK98" s="231"/>
      <c r="AL98" s="231"/>
      <c r="AM98" s="231"/>
      <c r="AN98" s="230">
        <f>SUM(AG98,AT98)</f>
        <v>0</v>
      </c>
      <c r="AO98" s="231"/>
      <c r="AP98" s="231"/>
      <c r="AQ98" s="84" t="s">
        <v>87</v>
      </c>
      <c r="AR98" s="48"/>
      <c r="AS98" s="85">
        <v>0</v>
      </c>
      <c r="AT98" s="86">
        <f>ROUND(SUM(AV98:AW98),2)</f>
        <v>0</v>
      </c>
      <c r="AU98" s="87">
        <f>'020 - Příprava území'!P124</f>
        <v>0</v>
      </c>
      <c r="AV98" s="86">
        <f>'020 - Příprava území'!J35</f>
        <v>0</v>
      </c>
      <c r="AW98" s="86">
        <f>'020 - Příprava území'!J36</f>
        <v>0</v>
      </c>
      <c r="AX98" s="86">
        <f>'020 - Příprava území'!J37</f>
        <v>0</v>
      </c>
      <c r="AY98" s="86">
        <f>'020 - Příprava území'!J38</f>
        <v>0</v>
      </c>
      <c r="AZ98" s="86">
        <f>'020 - Příprava území'!F35</f>
        <v>0</v>
      </c>
      <c r="BA98" s="86">
        <f>'020 - Příprava území'!F36</f>
        <v>0</v>
      </c>
      <c r="BB98" s="86">
        <f>'020 - Příprava území'!F37</f>
        <v>0</v>
      </c>
      <c r="BC98" s="86">
        <f>'020 - Příprava území'!F38</f>
        <v>0</v>
      </c>
      <c r="BD98" s="88">
        <f>'020 - Příprava území'!F39</f>
        <v>0</v>
      </c>
      <c r="BT98" s="25" t="s">
        <v>85</v>
      </c>
      <c r="BV98" s="25" t="s">
        <v>78</v>
      </c>
      <c r="BW98" s="25" t="s">
        <v>93</v>
      </c>
      <c r="BX98" s="25" t="s">
        <v>92</v>
      </c>
      <c r="CL98" s="25" t="s">
        <v>1</v>
      </c>
    </row>
    <row r="99" spans="1:91" s="6" customFormat="1" ht="16.5" customHeight="1">
      <c r="B99" s="74"/>
      <c r="C99" s="75"/>
      <c r="D99" s="215" t="s">
        <v>94</v>
      </c>
      <c r="E99" s="215"/>
      <c r="F99" s="215"/>
      <c r="G99" s="215"/>
      <c r="H99" s="215"/>
      <c r="I99" s="76"/>
      <c r="J99" s="215" t="s">
        <v>95</v>
      </c>
      <c r="K99" s="215"/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15"/>
      <c r="Y99" s="215"/>
      <c r="Z99" s="215"/>
      <c r="AA99" s="215"/>
      <c r="AB99" s="215"/>
      <c r="AC99" s="215"/>
      <c r="AD99" s="215"/>
      <c r="AE99" s="215"/>
      <c r="AF99" s="215"/>
      <c r="AG99" s="229">
        <f>ROUND(AG100,2)</f>
        <v>0</v>
      </c>
      <c r="AH99" s="228"/>
      <c r="AI99" s="228"/>
      <c r="AJ99" s="228"/>
      <c r="AK99" s="228"/>
      <c r="AL99" s="228"/>
      <c r="AM99" s="228"/>
      <c r="AN99" s="227">
        <f>SUM(AG99,AT99)</f>
        <v>0</v>
      </c>
      <c r="AO99" s="228"/>
      <c r="AP99" s="228"/>
      <c r="AQ99" s="77" t="s">
        <v>91</v>
      </c>
      <c r="AR99" s="74"/>
      <c r="AS99" s="78">
        <f>ROUND(AS100,2)</f>
        <v>0</v>
      </c>
      <c r="AT99" s="79">
        <f>ROUND(SUM(AV99:AW99),2)</f>
        <v>0</v>
      </c>
      <c r="AU99" s="80">
        <f>ROUND(AU100,5)</f>
        <v>0</v>
      </c>
      <c r="AV99" s="79">
        <f>ROUND(AZ99*L29,2)</f>
        <v>0</v>
      </c>
      <c r="AW99" s="79">
        <f>ROUND(BA99*L30,2)</f>
        <v>0</v>
      </c>
      <c r="AX99" s="79">
        <f>ROUND(BB99*L29,2)</f>
        <v>0</v>
      </c>
      <c r="AY99" s="79">
        <f>ROUND(BC99*L30,2)</f>
        <v>0</v>
      </c>
      <c r="AZ99" s="79">
        <f>ROUND(AZ100,2)</f>
        <v>0</v>
      </c>
      <c r="BA99" s="79">
        <f>ROUND(BA100,2)</f>
        <v>0</v>
      </c>
      <c r="BB99" s="79">
        <f>ROUND(BB100,2)</f>
        <v>0</v>
      </c>
      <c r="BC99" s="79">
        <f>ROUND(BC100,2)</f>
        <v>0</v>
      </c>
      <c r="BD99" s="81">
        <f>ROUND(BD100,2)</f>
        <v>0</v>
      </c>
      <c r="BS99" s="82" t="s">
        <v>75</v>
      </c>
      <c r="BT99" s="82" t="s">
        <v>83</v>
      </c>
      <c r="BU99" s="82" t="s">
        <v>77</v>
      </c>
      <c r="BV99" s="82" t="s">
        <v>78</v>
      </c>
      <c r="BW99" s="82" t="s">
        <v>96</v>
      </c>
      <c r="BX99" s="82" t="s">
        <v>5</v>
      </c>
      <c r="CL99" s="82" t="s">
        <v>1</v>
      </c>
      <c r="CM99" s="82" t="s">
        <v>85</v>
      </c>
    </row>
    <row r="100" spans="1:91" s="3" customFormat="1" ht="16.5" customHeight="1">
      <c r="A100" s="83" t="s">
        <v>86</v>
      </c>
      <c r="B100" s="48"/>
      <c r="C100" s="9"/>
      <c r="D100" s="9"/>
      <c r="E100" s="214" t="s">
        <v>94</v>
      </c>
      <c r="F100" s="214"/>
      <c r="G100" s="214"/>
      <c r="H100" s="214"/>
      <c r="I100" s="214"/>
      <c r="J100" s="9"/>
      <c r="K100" s="214" t="s">
        <v>95</v>
      </c>
      <c r="L100" s="214"/>
      <c r="M100" s="214"/>
      <c r="N100" s="214"/>
      <c r="O100" s="214"/>
      <c r="P100" s="214"/>
      <c r="Q100" s="214"/>
      <c r="R100" s="214"/>
      <c r="S100" s="214"/>
      <c r="T100" s="214"/>
      <c r="U100" s="214"/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/>
      <c r="AF100" s="214"/>
      <c r="AG100" s="230">
        <f>'101 - Okružní křižovatka ...'!J32</f>
        <v>0</v>
      </c>
      <c r="AH100" s="231"/>
      <c r="AI100" s="231"/>
      <c r="AJ100" s="231"/>
      <c r="AK100" s="231"/>
      <c r="AL100" s="231"/>
      <c r="AM100" s="231"/>
      <c r="AN100" s="230">
        <f>SUM(AG100,AT100)</f>
        <v>0</v>
      </c>
      <c r="AO100" s="231"/>
      <c r="AP100" s="231"/>
      <c r="AQ100" s="84" t="s">
        <v>87</v>
      </c>
      <c r="AR100" s="48"/>
      <c r="AS100" s="85">
        <v>0</v>
      </c>
      <c r="AT100" s="86">
        <f>ROUND(SUM(AV100:AW100),2)</f>
        <v>0</v>
      </c>
      <c r="AU100" s="87">
        <f>'101 - Okružní křižovatka ...'!P132</f>
        <v>0</v>
      </c>
      <c r="AV100" s="86">
        <f>'101 - Okružní křižovatka ...'!J35</f>
        <v>0</v>
      </c>
      <c r="AW100" s="86">
        <f>'101 - Okružní křižovatka ...'!J36</f>
        <v>0</v>
      </c>
      <c r="AX100" s="86">
        <f>'101 - Okružní křižovatka ...'!J37</f>
        <v>0</v>
      </c>
      <c r="AY100" s="86">
        <f>'101 - Okružní křižovatka ...'!J38</f>
        <v>0</v>
      </c>
      <c r="AZ100" s="86">
        <f>'101 - Okružní křižovatka ...'!F35</f>
        <v>0</v>
      </c>
      <c r="BA100" s="86">
        <f>'101 - Okružní křižovatka ...'!F36</f>
        <v>0</v>
      </c>
      <c r="BB100" s="86">
        <f>'101 - Okružní křižovatka ...'!F37</f>
        <v>0</v>
      </c>
      <c r="BC100" s="86">
        <f>'101 - Okružní křižovatka ...'!F38</f>
        <v>0</v>
      </c>
      <c r="BD100" s="88">
        <f>'101 - Okružní křižovatka ...'!F39</f>
        <v>0</v>
      </c>
      <c r="BT100" s="25" t="s">
        <v>85</v>
      </c>
      <c r="BV100" s="25" t="s">
        <v>78</v>
      </c>
      <c r="BW100" s="25" t="s">
        <v>97</v>
      </c>
      <c r="BX100" s="25" t="s">
        <v>96</v>
      </c>
      <c r="CL100" s="25" t="s">
        <v>1</v>
      </c>
    </row>
    <row r="101" spans="1:91" s="6" customFormat="1" ht="16.5" customHeight="1">
      <c r="B101" s="74"/>
      <c r="C101" s="75"/>
      <c r="D101" s="215" t="s">
        <v>98</v>
      </c>
      <c r="E101" s="215"/>
      <c r="F101" s="215"/>
      <c r="G101" s="215"/>
      <c r="H101" s="215"/>
      <c r="I101" s="76"/>
      <c r="J101" s="215" t="s">
        <v>99</v>
      </c>
      <c r="K101" s="215"/>
      <c r="L101" s="215"/>
      <c r="M101" s="215"/>
      <c r="N101" s="215"/>
      <c r="O101" s="215"/>
      <c r="P101" s="215"/>
      <c r="Q101" s="215"/>
      <c r="R101" s="215"/>
      <c r="S101" s="215"/>
      <c r="T101" s="215"/>
      <c r="U101" s="215"/>
      <c r="V101" s="215"/>
      <c r="W101" s="215"/>
      <c r="X101" s="215"/>
      <c r="Y101" s="215"/>
      <c r="Z101" s="215"/>
      <c r="AA101" s="215"/>
      <c r="AB101" s="215"/>
      <c r="AC101" s="215"/>
      <c r="AD101" s="215"/>
      <c r="AE101" s="215"/>
      <c r="AF101" s="215"/>
      <c r="AG101" s="229">
        <f>ROUND(AG102,2)</f>
        <v>0</v>
      </c>
      <c r="AH101" s="228"/>
      <c r="AI101" s="228"/>
      <c r="AJ101" s="228"/>
      <c r="AK101" s="228"/>
      <c r="AL101" s="228"/>
      <c r="AM101" s="228"/>
      <c r="AN101" s="227">
        <f>SUM(AG101,AT101)</f>
        <v>0</v>
      </c>
      <c r="AO101" s="228"/>
      <c r="AP101" s="228"/>
      <c r="AQ101" s="77" t="s">
        <v>91</v>
      </c>
      <c r="AR101" s="74"/>
      <c r="AS101" s="78">
        <f>ROUND(AS102,2)</f>
        <v>0</v>
      </c>
      <c r="AT101" s="79">
        <f>ROUND(SUM(AV101:AW101),2)</f>
        <v>0</v>
      </c>
      <c r="AU101" s="80">
        <f>ROUND(AU102,5)</f>
        <v>0</v>
      </c>
      <c r="AV101" s="79">
        <f>ROUND(AZ101*L29,2)</f>
        <v>0</v>
      </c>
      <c r="AW101" s="79">
        <f>ROUND(BA101*L30,2)</f>
        <v>0</v>
      </c>
      <c r="AX101" s="79">
        <f>ROUND(BB101*L29,2)</f>
        <v>0</v>
      </c>
      <c r="AY101" s="79">
        <f>ROUND(BC101*L30,2)</f>
        <v>0</v>
      </c>
      <c r="AZ101" s="79">
        <f>ROUND(AZ102,2)</f>
        <v>0</v>
      </c>
      <c r="BA101" s="79">
        <f>ROUND(BA102,2)</f>
        <v>0</v>
      </c>
      <c r="BB101" s="79">
        <f>ROUND(BB102,2)</f>
        <v>0</v>
      </c>
      <c r="BC101" s="79">
        <f>ROUND(BC102,2)</f>
        <v>0</v>
      </c>
      <c r="BD101" s="81">
        <f>ROUND(BD102,2)</f>
        <v>0</v>
      </c>
      <c r="BS101" s="82" t="s">
        <v>75</v>
      </c>
      <c r="BT101" s="82" t="s">
        <v>83</v>
      </c>
      <c r="BU101" s="82" t="s">
        <v>77</v>
      </c>
      <c r="BV101" s="82" t="s">
        <v>78</v>
      </c>
      <c r="BW101" s="82" t="s">
        <v>100</v>
      </c>
      <c r="BX101" s="82" t="s">
        <v>5</v>
      </c>
      <c r="CL101" s="82" t="s">
        <v>1</v>
      </c>
      <c r="CM101" s="82" t="s">
        <v>85</v>
      </c>
    </row>
    <row r="102" spans="1:91" s="3" customFormat="1" ht="16.5" customHeight="1">
      <c r="A102" s="83" t="s">
        <v>86</v>
      </c>
      <c r="B102" s="48"/>
      <c r="C102" s="9"/>
      <c r="D102" s="9"/>
      <c r="E102" s="214" t="s">
        <v>98</v>
      </c>
      <c r="F102" s="214"/>
      <c r="G102" s="214"/>
      <c r="H102" s="214"/>
      <c r="I102" s="214"/>
      <c r="J102" s="9"/>
      <c r="K102" s="214" t="s">
        <v>99</v>
      </c>
      <c r="L102" s="214"/>
      <c r="M102" s="214"/>
      <c r="N102" s="214"/>
      <c r="O102" s="214"/>
      <c r="P102" s="214"/>
      <c r="Q102" s="214"/>
      <c r="R102" s="214"/>
      <c r="S102" s="214"/>
      <c r="T102" s="214"/>
      <c r="U102" s="214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/>
      <c r="AF102" s="214"/>
      <c r="AG102" s="230">
        <f>'102 - Parkoviště a zpevně...'!J32</f>
        <v>0</v>
      </c>
      <c r="AH102" s="231"/>
      <c r="AI102" s="231"/>
      <c r="AJ102" s="231"/>
      <c r="AK102" s="231"/>
      <c r="AL102" s="231"/>
      <c r="AM102" s="231"/>
      <c r="AN102" s="230">
        <f>SUM(AG102,AT102)</f>
        <v>0</v>
      </c>
      <c r="AO102" s="231"/>
      <c r="AP102" s="231"/>
      <c r="AQ102" s="84" t="s">
        <v>87</v>
      </c>
      <c r="AR102" s="48"/>
      <c r="AS102" s="85">
        <v>0</v>
      </c>
      <c r="AT102" s="86">
        <f>ROUND(SUM(AV102:AW102),2)</f>
        <v>0</v>
      </c>
      <c r="AU102" s="87">
        <f>'102 - Parkoviště a zpevně...'!P129</f>
        <v>0</v>
      </c>
      <c r="AV102" s="86">
        <f>'102 - Parkoviště a zpevně...'!J35</f>
        <v>0</v>
      </c>
      <c r="AW102" s="86">
        <f>'102 - Parkoviště a zpevně...'!J36</f>
        <v>0</v>
      </c>
      <c r="AX102" s="86">
        <f>'102 - Parkoviště a zpevně...'!J37</f>
        <v>0</v>
      </c>
      <c r="AY102" s="86">
        <f>'102 - Parkoviště a zpevně...'!J38</f>
        <v>0</v>
      </c>
      <c r="AZ102" s="86">
        <f>'102 - Parkoviště a zpevně...'!F35</f>
        <v>0</v>
      </c>
      <c r="BA102" s="86">
        <f>'102 - Parkoviště a zpevně...'!F36</f>
        <v>0</v>
      </c>
      <c r="BB102" s="86">
        <f>'102 - Parkoviště a zpevně...'!F37</f>
        <v>0</v>
      </c>
      <c r="BC102" s="86">
        <f>'102 - Parkoviště a zpevně...'!F38</f>
        <v>0</v>
      </c>
      <c r="BD102" s="88">
        <f>'102 - Parkoviště a zpevně...'!F39</f>
        <v>0</v>
      </c>
      <c r="BT102" s="25" t="s">
        <v>85</v>
      </c>
      <c r="BV102" s="25" t="s">
        <v>78</v>
      </c>
      <c r="BW102" s="25" t="s">
        <v>101</v>
      </c>
      <c r="BX102" s="25" t="s">
        <v>100</v>
      </c>
      <c r="CL102" s="25" t="s">
        <v>1</v>
      </c>
    </row>
    <row r="103" spans="1:91" s="6" customFormat="1" ht="16.5" customHeight="1">
      <c r="B103" s="74"/>
      <c r="C103" s="75"/>
      <c r="D103" s="215" t="s">
        <v>102</v>
      </c>
      <c r="E103" s="215"/>
      <c r="F103" s="215"/>
      <c r="G103" s="215"/>
      <c r="H103" s="215"/>
      <c r="I103" s="76"/>
      <c r="J103" s="215" t="s">
        <v>103</v>
      </c>
      <c r="K103" s="215"/>
      <c r="L103" s="215"/>
      <c r="M103" s="215"/>
      <c r="N103" s="215"/>
      <c r="O103" s="215"/>
      <c r="P103" s="215"/>
      <c r="Q103" s="215"/>
      <c r="R103" s="215"/>
      <c r="S103" s="215"/>
      <c r="T103" s="215"/>
      <c r="U103" s="215"/>
      <c r="V103" s="215"/>
      <c r="W103" s="215"/>
      <c r="X103" s="215"/>
      <c r="Y103" s="215"/>
      <c r="Z103" s="215"/>
      <c r="AA103" s="215"/>
      <c r="AB103" s="215"/>
      <c r="AC103" s="215"/>
      <c r="AD103" s="215"/>
      <c r="AE103" s="215"/>
      <c r="AF103" s="215"/>
      <c r="AG103" s="229">
        <f>ROUND(AG104,2)</f>
        <v>0</v>
      </c>
      <c r="AH103" s="228"/>
      <c r="AI103" s="228"/>
      <c r="AJ103" s="228"/>
      <c r="AK103" s="228"/>
      <c r="AL103" s="228"/>
      <c r="AM103" s="228"/>
      <c r="AN103" s="227">
        <f>SUM(AG103,AT103)</f>
        <v>0</v>
      </c>
      <c r="AO103" s="228"/>
      <c r="AP103" s="228"/>
      <c r="AQ103" s="77" t="s">
        <v>91</v>
      </c>
      <c r="AR103" s="74"/>
      <c r="AS103" s="78">
        <f>ROUND(AS104,2)</f>
        <v>0</v>
      </c>
      <c r="AT103" s="79">
        <f>ROUND(SUM(AV103:AW103),2)</f>
        <v>0</v>
      </c>
      <c r="AU103" s="80">
        <f>ROUND(AU104,5)</f>
        <v>0</v>
      </c>
      <c r="AV103" s="79">
        <f>ROUND(AZ103*L29,2)</f>
        <v>0</v>
      </c>
      <c r="AW103" s="79">
        <f>ROUND(BA103*L30,2)</f>
        <v>0</v>
      </c>
      <c r="AX103" s="79">
        <f>ROUND(BB103*L29,2)</f>
        <v>0</v>
      </c>
      <c r="AY103" s="79">
        <f>ROUND(BC103*L30,2)</f>
        <v>0</v>
      </c>
      <c r="AZ103" s="79">
        <f>ROUND(AZ104,2)</f>
        <v>0</v>
      </c>
      <c r="BA103" s="79">
        <f>ROUND(BA104,2)</f>
        <v>0</v>
      </c>
      <c r="BB103" s="79">
        <f>ROUND(BB104,2)</f>
        <v>0</v>
      </c>
      <c r="BC103" s="79">
        <f>ROUND(BC104,2)</f>
        <v>0</v>
      </c>
      <c r="BD103" s="81">
        <f>ROUND(BD104,2)</f>
        <v>0</v>
      </c>
      <c r="BS103" s="82" t="s">
        <v>75</v>
      </c>
      <c r="BT103" s="82" t="s">
        <v>83</v>
      </c>
      <c r="BU103" s="82" t="s">
        <v>77</v>
      </c>
      <c r="BV103" s="82" t="s">
        <v>78</v>
      </c>
      <c r="BW103" s="82" t="s">
        <v>104</v>
      </c>
      <c r="BX103" s="82" t="s">
        <v>5</v>
      </c>
      <c r="CL103" s="82" t="s">
        <v>1</v>
      </c>
      <c r="CM103" s="82" t="s">
        <v>85</v>
      </c>
    </row>
    <row r="104" spans="1:91" s="3" customFormat="1" ht="16.5" customHeight="1">
      <c r="A104" s="83" t="s">
        <v>86</v>
      </c>
      <c r="B104" s="48"/>
      <c r="C104" s="9"/>
      <c r="D104" s="9"/>
      <c r="E104" s="214" t="s">
        <v>102</v>
      </c>
      <c r="F104" s="214"/>
      <c r="G104" s="214"/>
      <c r="H104" s="214"/>
      <c r="I104" s="214"/>
      <c r="J104" s="9"/>
      <c r="K104" s="214" t="s">
        <v>103</v>
      </c>
      <c r="L104" s="214"/>
      <c r="M104" s="214"/>
      <c r="N104" s="214"/>
      <c r="O104" s="214"/>
      <c r="P104" s="214"/>
      <c r="Q104" s="214"/>
      <c r="R104" s="214"/>
      <c r="S104" s="214"/>
      <c r="T104" s="214"/>
      <c r="U104" s="214"/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/>
      <c r="AF104" s="214"/>
      <c r="AG104" s="230">
        <f>'190 - Dopravní značení tr...'!J32</f>
        <v>0</v>
      </c>
      <c r="AH104" s="231"/>
      <c r="AI104" s="231"/>
      <c r="AJ104" s="231"/>
      <c r="AK104" s="231"/>
      <c r="AL104" s="231"/>
      <c r="AM104" s="231"/>
      <c r="AN104" s="230">
        <f>SUM(AG104,AT104)</f>
        <v>0</v>
      </c>
      <c r="AO104" s="231"/>
      <c r="AP104" s="231"/>
      <c r="AQ104" s="84" t="s">
        <v>87</v>
      </c>
      <c r="AR104" s="48"/>
      <c r="AS104" s="85">
        <v>0</v>
      </c>
      <c r="AT104" s="86">
        <f>ROUND(SUM(AV104:AW104),2)</f>
        <v>0</v>
      </c>
      <c r="AU104" s="87">
        <f>'190 - Dopravní značení tr...'!P124</f>
        <v>0</v>
      </c>
      <c r="AV104" s="86">
        <f>'190 - Dopravní značení tr...'!J35</f>
        <v>0</v>
      </c>
      <c r="AW104" s="86">
        <f>'190 - Dopravní značení tr...'!J36</f>
        <v>0</v>
      </c>
      <c r="AX104" s="86">
        <f>'190 - Dopravní značení tr...'!J37</f>
        <v>0</v>
      </c>
      <c r="AY104" s="86">
        <f>'190 - Dopravní značení tr...'!J38</f>
        <v>0</v>
      </c>
      <c r="AZ104" s="86">
        <f>'190 - Dopravní značení tr...'!F35</f>
        <v>0</v>
      </c>
      <c r="BA104" s="86">
        <f>'190 - Dopravní značení tr...'!F36</f>
        <v>0</v>
      </c>
      <c r="BB104" s="86">
        <f>'190 - Dopravní značení tr...'!F37</f>
        <v>0</v>
      </c>
      <c r="BC104" s="86">
        <f>'190 - Dopravní značení tr...'!F38</f>
        <v>0</v>
      </c>
      <c r="BD104" s="88">
        <f>'190 - Dopravní značení tr...'!F39</f>
        <v>0</v>
      </c>
      <c r="BT104" s="25" t="s">
        <v>85</v>
      </c>
      <c r="BV104" s="25" t="s">
        <v>78</v>
      </c>
      <c r="BW104" s="25" t="s">
        <v>105</v>
      </c>
      <c r="BX104" s="25" t="s">
        <v>104</v>
      </c>
      <c r="CL104" s="25" t="s">
        <v>1</v>
      </c>
    </row>
    <row r="105" spans="1:91" s="6" customFormat="1" ht="16.5" customHeight="1">
      <c r="B105" s="74"/>
      <c r="C105" s="75"/>
      <c r="D105" s="215" t="s">
        <v>106</v>
      </c>
      <c r="E105" s="215"/>
      <c r="F105" s="215"/>
      <c r="G105" s="215"/>
      <c r="H105" s="215"/>
      <c r="I105" s="76"/>
      <c r="J105" s="215" t="s">
        <v>107</v>
      </c>
      <c r="K105" s="215"/>
      <c r="L105" s="215"/>
      <c r="M105" s="215"/>
      <c r="N105" s="215"/>
      <c r="O105" s="215"/>
      <c r="P105" s="215"/>
      <c r="Q105" s="215"/>
      <c r="R105" s="215"/>
      <c r="S105" s="215"/>
      <c r="T105" s="215"/>
      <c r="U105" s="215"/>
      <c r="V105" s="215"/>
      <c r="W105" s="215"/>
      <c r="X105" s="215"/>
      <c r="Y105" s="215"/>
      <c r="Z105" s="215"/>
      <c r="AA105" s="215"/>
      <c r="AB105" s="215"/>
      <c r="AC105" s="215"/>
      <c r="AD105" s="215"/>
      <c r="AE105" s="215"/>
      <c r="AF105" s="215"/>
      <c r="AG105" s="229">
        <f>ROUND(AG106,2)</f>
        <v>0</v>
      </c>
      <c r="AH105" s="228"/>
      <c r="AI105" s="228"/>
      <c r="AJ105" s="228"/>
      <c r="AK105" s="228"/>
      <c r="AL105" s="228"/>
      <c r="AM105" s="228"/>
      <c r="AN105" s="227">
        <f>SUM(AG105,AT105)</f>
        <v>0</v>
      </c>
      <c r="AO105" s="228"/>
      <c r="AP105" s="228"/>
      <c r="AQ105" s="77" t="s">
        <v>91</v>
      </c>
      <c r="AR105" s="74"/>
      <c r="AS105" s="78">
        <f>ROUND(AS106,2)</f>
        <v>0</v>
      </c>
      <c r="AT105" s="79">
        <f>ROUND(SUM(AV105:AW105),2)</f>
        <v>0</v>
      </c>
      <c r="AU105" s="80">
        <f>ROUND(AU106,5)</f>
        <v>0</v>
      </c>
      <c r="AV105" s="79">
        <f>ROUND(AZ105*L29,2)</f>
        <v>0</v>
      </c>
      <c r="AW105" s="79">
        <f>ROUND(BA105*L30,2)</f>
        <v>0</v>
      </c>
      <c r="AX105" s="79">
        <f>ROUND(BB105*L29,2)</f>
        <v>0</v>
      </c>
      <c r="AY105" s="79">
        <f>ROUND(BC105*L30,2)</f>
        <v>0</v>
      </c>
      <c r="AZ105" s="79">
        <f>ROUND(AZ106,2)</f>
        <v>0</v>
      </c>
      <c r="BA105" s="79">
        <f>ROUND(BA106,2)</f>
        <v>0</v>
      </c>
      <c r="BB105" s="79">
        <f>ROUND(BB106,2)</f>
        <v>0</v>
      </c>
      <c r="BC105" s="79">
        <f>ROUND(BC106,2)</f>
        <v>0</v>
      </c>
      <c r="BD105" s="81">
        <f>ROUND(BD106,2)</f>
        <v>0</v>
      </c>
      <c r="BS105" s="82" t="s">
        <v>75</v>
      </c>
      <c r="BT105" s="82" t="s">
        <v>83</v>
      </c>
      <c r="BU105" s="82" t="s">
        <v>77</v>
      </c>
      <c r="BV105" s="82" t="s">
        <v>78</v>
      </c>
      <c r="BW105" s="82" t="s">
        <v>108</v>
      </c>
      <c r="BX105" s="82" t="s">
        <v>5</v>
      </c>
      <c r="CL105" s="82" t="s">
        <v>1</v>
      </c>
      <c r="CM105" s="82" t="s">
        <v>85</v>
      </c>
    </row>
    <row r="106" spans="1:91" s="3" customFormat="1" ht="16.5" customHeight="1">
      <c r="A106" s="83" t="s">
        <v>86</v>
      </c>
      <c r="B106" s="48"/>
      <c r="C106" s="9"/>
      <c r="D106" s="9"/>
      <c r="E106" s="214" t="s">
        <v>106</v>
      </c>
      <c r="F106" s="214"/>
      <c r="G106" s="214"/>
      <c r="H106" s="214"/>
      <c r="I106" s="214"/>
      <c r="J106" s="9"/>
      <c r="K106" s="214" t="s">
        <v>107</v>
      </c>
      <c r="L106" s="214"/>
      <c r="M106" s="214"/>
      <c r="N106" s="214"/>
      <c r="O106" s="214"/>
      <c r="P106" s="214"/>
      <c r="Q106" s="214"/>
      <c r="R106" s="214"/>
      <c r="S106" s="214"/>
      <c r="T106" s="214"/>
      <c r="U106" s="214"/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/>
      <c r="AF106" s="214"/>
      <c r="AG106" s="230">
        <f>'191 - Dopravní značení pr...'!J32</f>
        <v>0</v>
      </c>
      <c r="AH106" s="231"/>
      <c r="AI106" s="231"/>
      <c r="AJ106" s="231"/>
      <c r="AK106" s="231"/>
      <c r="AL106" s="231"/>
      <c r="AM106" s="231"/>
      <c r="AN106" s="230">
        <f>SUM(AG106,AT106)</f>
        <v>0</v>
      </c>
      <c r="AO106" s="231"/>
      <c r="AP106" s="231"/>
      <c r="AQ106" s="84" t="s">
        <v>87</v>
      </c>
      <c r="AR106" s="48"/>
      <c r="AS106" s="85">
        <v>0</v>
      </c>
      <c r="AT106" s="86">
        <f>ROUND(SUM(AV106:AW106),2)</f>
        <v>0</v>
      </c>
      <c r="AU106" s="87">
        <f>'191 - Dopravní značení pr...'!P122</f>
        <v>0</v>
      </c>
      <c r="AV106" s="86">
        <f>'191 - Dopravní značení pr...'!J35</f>
        <v>0</v>
      </c>
      <c r="AW106" s="86">
        <f>'191 - Dopravní značení pr...'!J36</f>
        <v>0</v>
      </c>
      <c r="AX106" s="86">
        <f>'191 - Dopravní značení pr...'!J37</f>
        <v>0</v>
      </c>
      <c r="AY106" s="86">
        <f>'191 - Dopravní značení pr...'!J38</f>
        <v>0</v>
      </c>
      <c r="AZ106" s="86">
        <f>'191 - Dopravní značení pr...'!F35</f>
        <v>0</v>
      </c>
      <c r="BA106" s="86">
        <f>'191 - Dopravní značení pr...'!F36</f>
        <v>0</v>
      </c>
      <c r="BB106" s="86">
        <f>'191 - Dopravní značení pr...'!F37</f>
        <v>0</v>
      </c>
      <c r="BC106" s="86">
        <f>'191 - Dopravní značení pr...'!F38</f>
        <v>0</v>
      </c>
      <c r="BD106" s="88">
        <f>'191 - Dopravní značení pr...'!F39</f>
        <v>0</v>
      </c>
      <c r="BT106" s="25" t="s">
        <v>85</v>
      </c>
      <c r="BV106" s="25" t="s">
        <v>78</v>
      </c>
      <c r="BW106" s="25" t="s">
        <v>109</v>
      </c>
      <c r="BX106" s="25" t="s">
        <v>108</v>
      </c>
      <c r="CL106" s="25" t="s">
        <v>1</v>
      </c>
    </row>
    <row r="107" spans="1:91" s="6" customFormat="1" ht="16.5" customHeight="1">
      <c r="B107" s="74"/>
      <c r="C107" s="75"/>
      <c r="D107" s="215" t="s">
        <v>110</v>
      </c>
      <c r="E107" s="215"/>
      <c r="F107" s="215"/>
      <c r="G107" s="215"/>
      <c r="H107" s="215"/>
      <c r="I107" s="76"/>
      <c r="J107" s="215" t="s">
        <v>111</v>
      </c>
      <c r="K107" s="215"/>
      <c r="L107" s="215"/>
      <c r="M107" s="215"/>
      <c r="N107" s="215"/>
      <c r="O107" s="215"/>
      <c r="P107" s="215"/>
      <c r="Q107" s="215"/>
      <c r="R107" s="215"/>
      <c r="S107" s="215"/>
      <c r="T107" s="215"/>
      <c r="U107" s="215"/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/>
      <c r="AF107" s="215"/>
      <c r="AG107" s="229">
        <f>ROUND(AG108,2)</f>
        <v>0</v>
      </c>
      <c r="AH107" s="228"/>
      <c r="AI107" s="228"/>
      <c r="AJ107" s="228"/>
      <c r="AK107" s="228"/>
      <c r="AL107" s="228"/>
      <c r="AM107" s="228"/>
      <c r="AN107" s="227">
        <f>SUM(AG107,AT107)</f>
        <v>0</v>
      </c>
      <c r="AO107" s="228"/>
      <c r="AP107" s="228"/>
      <c r="AQ107" s="77" t="s">
        <v>91</v>
      </c>
      <c r="AR107" s="74"/>
      <c r="AS107" s="78">
        <f>ROUND(AS108,2)</f>
        <v>0</v>
      </c>
      <c r="AT107" s="79">
        <f>ROUND(SUM(AV107:AW107),2)</f>
        <v>0</v>
      </c>
      <c r="AU107" s="80">
        <f>ROUND(AU108,5)</f>
        <v>0</v>
      </c>
      <c r="AV107" s="79">
        <f>ROUND(AZ107*L29,2)</f>
        <v>0</v>
      </c>
      <c r="AW107" s="79">
        <f>ROUND(BA107*L30,2)</f>
        <v>0</v>
      </c>
      <c r="AX107" s="79">
        <f>ROUND(BB107*L29,2)</f>
        <v>0</v>
      </c>
      <c r="AY107" s="79">
        <f>ROUND(BC107*L30,2)</f>
        <v>0</v>
      </c>
      <c r="AZ107" s="79">
        <f>ROUND(AZ108,2)</f>
        <v>0</v>
      </c>
      <c r="BA107" s="79">
        <f>ROUND(BA108,2)</f>
        <v>0</v>
      </c>
      <c r="BB107" s="79">
        <f>ROUND(BB108,2)</f>
        <v>0</v>
      </c>
      <c r="BC107" s="79">
        <f>ROUND(BC108,2)</f>
        <v>0</v>
      </c>
      <c r="BD107" s="81">
        <f>ROUND(BD108,2)</f>
        <v>0</v>
      </c>
      <c r="BS107" s="82" t="s">
        <v>75</v>
      </c>
      <c r="BT107" s="82" t="s">
        <v>83</v>
      </c>
      <c r="BU107" s="82" t="s">
        <v>77</v>
      </c>
      <c r="BV107" s="82" t="s">
        <v>78</v>
      </c>
      <c r="BW107" s="82" t="s">
        <v>112</v>
      </c>
      <c r="BX107" s="82" t="s">
        <v>5</v>
      </c>
      <c r="CL107" s="82" t="s">
        <v>1</v>
      </c>
      <c r="CM107" s="82" t="s">
        <v>85</v>
      </c>
    </row>
    <row r="108" spans="1:91" s="3" customFormat="1" ht="16.5" customHeight="1">
      <c r="A108" s="83" t="s">
        <v>86</v>
      </c>
      <c r="B108" s="48"/>
      <c r="C108" s="9"/>
      <c r="D108" s="9"/>
      <c r="E108" s="214" t="s">
        <v>110</v>
      </c>
      <c r="F108" s="214"/>
      <c r="G108" s="214"/>
      <c r="H108" s="214"/>
      <c r="I108" s="214"/>
      <c r="J108" s="9"/>
      <c r="K108" s="214" t="s">
        <v>111</v>
      </c>
      <c r="L108" s="214"/>
      <c r="M108" s="214"/>
      <c r="N108" s="214"/>
      <c r="O108" s="214"/>
      <c r="P108" s="214"/>
      <c r="Q108" s="214"/>
      <c r="R108" s="214"/>
      <c r="S108" s="214"/>
      <c r="T108" s="214"/>
      <c r="U108" s="214"/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/>
      <c r="AF108" s="214"/>
      <c r="AG108" s="230">
        <f>'301 - Dešťová kanalizace'!J32</f>
        <v>0</v>
      </c>
      <c r="AH108" s="231"/>
      <c r="AI108" s="231"/>
      <c r="AJ108" s="231"/>
      <c r="AK108" s="231"/>
      <c r="AL108" s="231"/>
      <c r="AM108" s="231"/>
      <c r="AN108" s="230">
        <f>SUM(AG108,AT108)</f>
        <v>0</v>
      </c>
      <c r="AO108" s="231"/>
      <c r="AP108" s="231"/>
      <c r="AQ108" s="84" t="s">
        <v>87</v>
      </c>
      <c r="AR108" s="48"/>
      <c r="AS108" s="85">
        <v>0</v>
      </c>
      <c r="AT108" s="86">
        <f>ROUND(SUM(AV108:AW108),2)</f>
        <v>0</v>
      </c>
      <c r="AU108" s="87">
        <f>'301 - Dešťová kanalizace'!P130</f>
        <v>0</v>
      </c>
      <c r="AV108" s="86">
        <f>'301 - Dešťová kanalizace'!J35</f>
        <v>0</v>
      </c>
      <c r="AW108" s="86">
        <f>'301 - Dešťová kanalizace'!J36</f>
        <v>0</v>
      </c>
      <c r="AX108" s="86">
        <f>'301 - Dešťová kanalizace'!J37</f>
        <v>0</v>
      </c>
      <c r="AY108" s="86">
        <f>'301 - Dešťová kanalizace'!J38</f>
        <v>0</v>
      </c>
      <c r="AZ108" s="86">
        <f>'301 - Dešťová kanalizace'!F35</f>
        <v>0</v>
      </c>
      <c r="BA108" s="86">
        <f>'301 - Dešťová kanalizace'!F36</f>
        <v>0</v>
      </c>
      <c r="BB108" s="86">
        <f>'301 - Dešťová kanalizace'!F37</f>
        <v>0</v>
      </c>
      <c r="BC108" s="86">
        <f>'301 - Dešťová kanalizace'!F38</f>
        <v>0</v>
      </c>
      <c r="BD108" s="88">
        <f>'301 - Dešťová kanalizace'!F39</f>
        <v>0</v>
      </c>
      <c r="BT108" s="25" t="s">
        <v>85</v>
      </c>
      <c r="BV108" s="25" t="s">
        <v>78</v>
      </c>
      <c r="BW108" s="25" t="s">
        <v>113</v>
      </c>
      <c r="BX108" s="25" t="s">
        <v>112</v>
      </c>
      <c r="CL108" s="25" t="s">
        <v>1</v>
      </c>
    </row>
    <row r="109" spans="1:91" s="6" customFormat="1" ht="16.5" customHeight="1">
      <c r="B109" s="74"/>
      <c r="C109" s="75"/>
      <c r="D109" s="215" t="s">
        <v>114</v>
      </c>
      <c r="E109" s="215"/>
      <c r="F109" s="215"/>
      <c r="G109" s="215"/>
      <c r="H109" s="215"/>
      <c r="I109" s="76"/>
      <c r="J109" s="215" t="s">
        <v>115</v>
      </c>
      <c r="K109" s="215"/>
      <c r="L109" s="215"/>
      <c r="M109" s="215"/>
      <c r="N109" s="215"/>
      <c r="O109" s="215"/>
      <c r="P109" s="215"/>
      <c r="Q109" s="215"/>
      <c r="R109" s="215"/>
      <c r="S109" s="215"/>
      <c r="T109" s="215"/>
      <c r="U109" s="215"/>
      <c r="V109" s="215"/>
      <c r="W109" s="215"/>
      <c r="X109" s="215"/>
      <c r="Y109" s="215"/>
      <c r="Z109" s="215"/>
      <c r="AA109" s="215"/>
      <c r="AB109" s="215"/>
      <c r="AC109" s="215"/>
      <c r="AD109" s="215"/>
      <c r="AE109" s="215"/>
      <c r="AF109" s="215"/>
      <c r="AG109" s="229">
        <f>ROUND(AG110,2)</f>
        <v>0</v>
      </c>
      <c r="AH109" s="228"/>
      <c r="AI109" s="228"/>
      <c r="AJ109" s="228"/>
      <c r="AK109" s="228"/>
      <c r="AL109" s="228"/>
      <c r="AM109" s="228"/>
      <c r="AN109" s="227">
        <f>SUM(AG109,AT109)</f>
        <v>0</v>
      </c>
      <c r="AO109" s="228"/>
      <c r="AP109" s="228"/>
      <c r="AQ109" s="77" t="s">
        <v>91</v>
      </c>
      <c r="AR109" s="74"/>
      <c r="AS109" s="78">
        <f>ROUND(AS110,2)</f>
        <v>0</v>
      </c>
      <c r="AT109" s="79">
        <f>ROUND(SUM(AV109:AW109),2)</f>
        <v>0</v>
      </c>
      <c r="AU109" s="80">
        <f>ROUND(AU110,5)</f>
        <v>0</v>
      </c>
      <c r="AV109" s="79">
        <f>ROUND(AZ109*L29,2)</f>
        <v>0</v>
      </c>
      <c r="AW109" s="79">
        <f>ROUND(BA109*L30,2)</f>
        <v>0</v>
      </c>
      <c r="AX109" s="79">
        <f>ROUND(BB109*L29,2)</f>
        <v>0</v>
      </c>
      <c r="AY109" s="79">
        <f>ROUND(BC109*L30,2)</f>
        <v>0</v>
      </c>
      <c r="AZ109" s="79">
        <f>ROUND(AZ110,2)</f>
        <v>0</v>
      </c>
      <c r="BA109" s="79">
        <f>ROUND(BA110,2)</f>
        <v>0</v>
      </c>
      <c r="BB109" s="79">
        <f>ROUND(BB110,2)</f>
        <v>0</v>
      </c>
      <c r="BC109" s="79">
        <f>ROUND(BC110,2)</f>
        <v>0</v>
      </c>
      <c r="BD109" s="81">
        <f>ROUND(BD110,2)</f>
        <v>0</v>
      </c>
      <c r="BS109" s="82" t="s">
        <v>75</v>
      </c>
      <c r="BT109" s="82" t="s">
        <v>83</v>
      </c>
      <c r="BU109" s="82" t="s">
        <v>77</v>
      </c>
      <c r="BV109" s="82" t="s">
        <v>78</v>
      </c>
      <c r="BW109" s="82" t="s">
        <v>116</v>
      </c>
      <c r="BX109" s="82" t="s">
        <v>5</v>
      </c>
      <c r="CL109" s="82" t="s">
        <v>1</v>
      </c>
      <c r="CM109" s="82" t="s">
        <v>85</v>
      </c>
    </row>
    <row r="110" spans="1:91" s="3" customFormat="1" ht="16.5" customHeight="1">
      <c r="A110" s="83" t="s">
        <v>86</v>
      </c>
      <c r="B110" s="48"/>
      <c r="C110" s="9"/>
      <c r="D110" s="9"/>
      <c r="E110" s="214" t="s">
        <v>114</v>
      </c>
      <c r="F110" s="214"/>
      <c r="G110" s="214"/>
      <c r="H110" s="214"/>
      <c r="I110" s="214"/>
      <c r="J110" s="9"/>
      <c r="K110" s="214" t="s">
        <v>117</v>
      </c>
      <c r="L110" s="214"/>
      <c r="M110" s="214"/>
      <c r="N110" s="214"/>
      <c r="O110" s="214"/>
      <c r="P110" s="214"/>
      <c r="Q110" s="214"/>
      <c r="R110" s="214"/>
      <c r="S110" s="214"/>
      <c r="T110" s="214"/>
      <c r="U110" s="214"/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/>
      <c r="AF110" s="214"/>
      <c r="AG110" s="230">
        <f>'302 - Přeložka vodovod...'!J32</f>
        <v>0</v>
      </c>
      <c r="AH110" s="231"/>
      <c r="AI110" s="231"/>
      <c r="AJ110" s="231"/>
      <c r="AK110" s="231"/>
      <c r="AL110" s="231"/>
      <c r="AM110" s="231"/>
      <c r="AN110" s="230">
        <f>SUM(AG110,AT110)</f>
        <v>0</v>
      </c>
      <c r="AO110" s="231"/>
      <c r="AP110" s="231"/>
      <c r="AQ110" s="84" t="s">
        <v>87</v>
      </c>
      <c r="AR110" s="48"/>
      <c r="AS110" s="85">
        <v>0</v>
      </c>
      <c r="AT110" s="86">
        <f>ROUND(SUM(AV110:AW110),2)</f>
        <v>0</v>
      </c>
      <c r="AU110" s="87">
        <f>'302 - Přeložka vodovod...'!P128</f>
        <v>0</v>
      </c>
      <c r="AV110" s="86">
        <f>'302 - Přeložka vodovod...'!J35</f>
        <v>0</v>
      </c>
      <c r="AW110" s="86">
        <f>'302 - Přeložka vodovod...'!J36</f>
        <v>0</v>
      </c>
      <c r="AX110" s="86">
        <f>'302 - Přeložka vodovod...'!J37</f>
        <v>0</v>
      </c>
      <c r="AY110" s="86">
        <f>'302 - Přeložka vodovod...'!J38</f>
        <v>0</v>
      </c>
      <c r="AZ110" s="86">
        <f>'302 - Přeložka vodovod...'!F35</f>
        <v>0</v>
      </c>
      <c r="BA110" s="86">
        <f>'302 - Přeložka vodovod...'!F36</f>
        <v>0</v>
      </c>
      <c r="BB110" s="86">
        <f>'302 - Přeložka vodovod...'!F37</f>
        <v>0</v>
      </c>
      <c r="BC110" s="86">
        <f>'302 - Přeložka vodovod...'!F38</f>
        <v>0</v>
      </c>
      <c r="BD110" s="88">
        <f>'302 - Přeložka vodovod...'!F39</f>
        <v>0</v>
      </c>
      <c r="BT110" s="25" t="s">
        <v>85</v>
      </c>
      <c r="BV110" s="25" t="s">
        <v>78</v>
      </c>
      <c r="BW110" s="25" t="s">
        <v>118</v>
      </c>
      <c r="BX110" s="25" t="s">
        <v>116</v>
      </c>
      <c r="CL110" s="25" t="s">
        <v>1</v>
      </c>
    </row>
    <row r="111" spans="1:91" s="6" customFormat="1" ht="16.5" customHeight="1">
      <c r="B111" s="74"/>
      <c r="C111" s="75"/>
      <c r="D111" s="215" t="s">
        <v>119</v>
      </c>
      <c r="E111" s="215"/>
      <c r="F111" s="215"/>
      <c r="G111" s="215"/>
      <c r="H111" s="215"/>
      <c r="I111" s="76"/>
      <c r="J111" s="215" t="s">
        <v>120</v>
      </c>
      <c r="K111" s="215"/>
      <c r="L111" s="215"/>
      <c r="M111" s="215"/>
      <c r="N111" s="215"/>
      <c r="O111" s="215"/>
      <c r="P111" s="215"/>
      <c r="Q111" s="215"/>
      <c r="R111" s="215"/>
      <c r="S111" s="215"/>
      <c r="T111" s="215"/>
      <c r="U111" s="215"/>
      <c r="V111" s="215"/>
      <c r="W111" s="215"/>
      <c r="X111" s="215"/>
      <c r="Y111" s="215"/>
      <c r="Z111" s="215"/>
      <c r="AA111" s="215"/>
      <c r="AB111" s="215"/>
      <c r="AC111" s="215"/>
      <c r="AD111" s="215"/>
      <c r="AE111" s="215"/>
      <c r="AF111" s="215"/>
      <c r="AG111" s="229">
        <f>ROUND(AG112,2)</f>
        <v>0</v>
      </c>
      <c r="AH111" s="228"/>
      <c r="AI111" s="228"/>
      <c r="AJ111" s="228"/>
      <c r="AK111" s="228"/>
      <c r="AL111" s="228"/>
      <c r="AM111" s="228"/>
      <c r="AN111" s="227">
        <f>SUM(AG111,AT111)</f>
        <v>0</v>
      </c>
      <c r="AO111" s="228"/>
      <c r="AP111" s="228"/>
      <c r="AQ111" s="77" t="s">
        <v>91</v>
      </c>
      <c r="AR111" s="74"/>
      <c r="AS111" s="78">
        <f>ROUND(AS112,2)</f>
        <v>0</v>
      </c>
      <c r="AT111" s="79">
        <f>ROUND(SUM(AV111:AW111),2)</f>
        <v>0</v>
      </c>
      <c r="AU111" s="80">
        <f>ROUND(AU112,5)</f>
        <v>0</v>
      </c>
      <c r="AV111" s="79">
        <f>ROUND(AZ111*L29,2)</f>
        <v>0</v>
      </c>
      <c r="AW111" s="79">
        <f>ROUND(BA111*L30,2)</f>
        <v>0</v>
      </c>
      <c r="AX111" s="79">
        <f>ROUND(BB111*L29,2)</f>
        <v>0</v>
      </c>
      <c r="AY111" s="79">
        <f>ROUND(BC111*L30,2)</f>
        <v>0</v>
      </c>
      <c r="AZ111" s="79">
        <f>ROUND(AZ112,2)</f>
        <v>0</v>
      </c>
      <c r="BA111" s="79">
        <f>ROUND(BA112,2)</f>
        <v>0</v>
      </c>
      <c r="BB111" s="79">
        <f>ROUND(BB112,2)</f>
        <v>0</v>
      </c>
      <c r="BC111" s="79">
        <f>ROUND(BC112,2)</f>
        <v>0</v>
      </c>
      <c r="BD111" s="81">
        <f>ROUND(BD112,2)</f>
        <v>0</v>
      </c>
      <c r="BS111" s="82" t="s">
        <v>75</v>
      </c>
      <c r="BT111" s="82" t="s">
        <v>83</v>
      </c>
      <c r="BU111" s="82" t="s">
        <v>77</v>
      </c>
      <c r="BV111" s="82" t="s">
        <v>78</v>
      </c>
      <c r="BW111" s="82" t="s">
        <v>121</v>
      </c>
      <c r="BX111" s="82" t="s">
        <v>5</v>
      </c>
      <c r="CL111" s="82" t="s">
        <v>1</v>
      </c>
      <c r="CM111" s="82" t="s">
        <v>85</v>
      </c>
    </row>
    <row r="112" spans="1:91" s="3" customFormat="1" ht="16.5" customHeight="1">
      <c r="A112" s="83" t="s">
        <v>86</v>
      </c>
      <c r="B112" s="48"/>
      <c r="C112" s="9"/>
      <c r="D112" s="9"/>
      <c r="E112" s="214" t="s">
        <v>119</v>
      </c>
      <c r="F112" s="214"/>
      <c r="G112" s="214"/>
      <c r="H112" s="214"/>
      <c r="I112" s="214"/>
      <c r="J112" s="9"/>
      <c r="K112" s="214" t="s">
        <v>117</v>
      </c>
      <c r="L112" s="214"/>
      <c r="M112" s="214"/>
      <c r="N112" s="214"/>
      <c r="O112" s="214"/>
      <c r="P112" s="214"/>
      <c r="Q112" s="214"/>
      <c r="R112" s="214"/>
      <c r="S112" s="214"/>
      <c r="T112" s="214"/>
      <c r="U112" s="214"/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/>
      <c r="AF112" s="214"/>
      <c r="AG112" s="230">
        <f>'303 - Přeložka vodovod...'!J32</f>
        <v>0</v>
      </c>
      <c r="AH112" s="231"/>
      <c r="AI112" s="231"/>
      <c r="AJ112" s="231"/>
      <c r="AK112" s="231"/>
      <c r="AL112" s="231"/>
      <c r="AM112" s="231"/>
      <c r="AN112" s="230">
        <f>SUM(AG112,AT112)</f>
        <v>0</v>
      </c>
      <c r="AO112" s="231"/>
      <c r="AP112" s="231"/>
      <c r="AQ112" s="84" t="s">
        <v>87</v>
      </c>
      <c r="AR112" s="48"/>
      <c r="AS112" s="85">
        <v>0</v>
      </c>
      <c r="AT112" s="86">
        <f>ROUND(SUM(AV112:AW112),2)</f>
        <v>0</v>
      </c>
      <c r="AU112" s="87">
        <f>'303 - Přeložka vodovod...'!P135</f>
        <v>0</v>
      </c>
      <c r="AV112" s="86">
        <f>'303 - Přeložka vodovod...'!J35</f>
        <v>0</v>
      </c>
      <c r="AW112" s="86">
        <f>'303 - Přeložka vodovod...'!J36</f>
        <v>0</v>
      </c>
      <c r="AX112" s="86">
        <f>'303 - Přeložka vodovod...'!J37</f>
        <v>0</v>
      </c>
      <c r="AY112" s="86">
        <f>'303 - Přeložka vodovod...'!J38</f>
        <v>0</v>
      </c>
      <c r="AZ112" s="86">
        <f>'303 - Přeložka vodovod...'!F35</f>
        <v>0</v>
      </c>
      <c r="BA112" s="86">
        <f>'303 - Přeložka vodovod...'!F36</f>
        <v>0</v>
      </c>
      <c r="BB112" s="86">
        <f>'303 - Přeložka vodovod...'!F37</f>
        <v>0</v>
      </c>
      <c r="BC112" s="86">
        <f>'303 - Přeložka vodovod...'!F38</f>
        <v>0</v>
      </c>
      <c r="BD112" s="88">
        <f>'303 - Přeložka vodovod...'!F39</f>
        <v>0</v>
      </c>
      <c r="BT112" s="25" t="s">
        <v>85</v>
      </c>
      <c r="BV112" s="25" t="s">
        <v>78</v>
      </c>
      <c r="BW112" s="25" t="s">
        <v>122</v>
      </c>
      <c r="BX112" s="25" t="s">
        <v>121</v>
      </c>
      <c r="CL112" s="25" t="s">
        <v>1</v>
      </c>
    </row>
    <row r="113" spans="1:91" s="6" customFormat="1" ht="16.5" customHeight="1">
      <c r="B113" s="74"/>
      <c r="C113" s="75"/>
      <c r="D113" s="215" t="s">
        <v>123</v>
      </c>
      <c r="E113" s="215"/>
      <c r="F113" s="215"/>
      <c r="G113" s="215"/>
      <c r="H113" s="215"/>
      <c r="I113" s="76"/>
      <c r="J113" s="215" t="s">
        <v>124</v>
      </c>
      <c r="K113" s="215"/>
      <c r="L113" s="215"/>
      <c r="M113" s="215"/>
      <c r="N113" s="215"/>
      <c r="O113" s="215"/>
      <c r="P113" s="215"/>
      <c r="Q113" s="215"/>
      <c r="R113" s="215"/>
      <c r="S113" s="215"/>
      <c r="T113" s="215"/>
      <c r="U113" s="215"/>
      <c r="V113" s="215"/>
      <c r="W113" s="215"/>
      <c r="X113" s="215"/>
      <c r="Y113" s="215"/>
      <c r="Z113" s="215"/>
      <c r="AA113" s="215"/>
      <c r="AB113" s="215"/>
      <c r="AC113" s="215"/>
      <c r="AD113" s="215"/>
      <c r="AE113" s="215"/>
      <c r="AF113" s="215"/>
      <c r="AG113" s="229">
        <f>ROUND(AG114,2)</f>
        <v>0</v>
      </c>
      <c r="AH113" s="228"/>
      <c r="AI113" s="228"/>
      <c r="AJ113" s="228"/>
      <c r="AK113" s="228"/>
      <c r="AL113" s="228"/>
      <c r="AM113" s="228"/>
      <c r="AN113" s="227">
        <f>SUM(AG113,AT113)</f>
        <v>0</v>
      </c>
      <c r="AO113" s="228"/>
      <c r="AP113" s="228"/>
      <c r="AQ113" s="77" t="s">
        <v>91</v>
      </c>
      <c r="AR113" s="74"/>
      <c r="AS113" s="78">
        <f>ROUND(AS114,2)</f>
        <v>0</v>
      </c>
      <c r="AT113" s="79">
        <f>ROUND(SUM(AV113:AW113),2)</f>
        <v>0</v>
      </c>
      <c r="AU113" s="80">
        <f>ROUND(AU114,5)</f>
        <v>0</v>
      </c>
      <c r="AV113" s="79">
        <f>ROUND(AZ113*L29,2)</f>
        <v>0</v>
      </c>
      <c r="AW113" s="79">
        <f>ROUND(BA113*L30,2)</f>
        <v>0</v>
      </c>
      <c r="AX113" s="79">
        <f>ROUND(BB113*L29,2)</f>
        <v>0</v>
      </c>
      <c r="AY113" s="79">
        <f>ROUND(BC113*L30,2)</f>
        <v>0</v>
      </c>
      <c r="AZ113" s="79">
        <f>ROUND(AZ114,2)</f>
        <v>0</v>
      </c>
      <c r="BA113" s="79">
        <f>ROUND(BA114,2)</f>
        <v>0</v>
      </c>
      <c r="BB113" s="79">
        <f>ROUND(BB114,2)</f>
        <v>0</v>
      </c>
      <c r="BC113" s="79">
        <f>ROUND(BC114,2)</f>
        <v>0</v>
      </c>
      <c r="BD113" s="81">
        <f>ROUND(BD114,2)</f>
        <v>0</v>
      </c>
      <c r="BS113" s="82" t="s">
        <v>75</v>
      </c>
      <c r="BT113" s="82" t="s">
        <v>83</v>
      </c>
      <c r="BU113" s="82" t="s">
        <v>77</v>
      </c>
      <c r="BV113" s="82" t="s">
        <v>78</v>
      </c>
      <c r="BW113" s="82" t="s">
        <v>125</v>
      </c>
      <c r="BX113" s="82" t="s">
        <v>5</v>
      </c>
      <c r="CL113" s="82" t="s">
        <v>1</v>
      </c>
      <c r="CM113" s="82" t="s">
        <v>85</v>
      </c>
    </row>
    <row r="114" spans="1:91" s="3" customFormat="1" ht="16.5" customHeight="1">
      <c r="A114" s="83" t="s">
        <v>86</v>
      </c>
      <c r="B114" s="48"/>
      <c r="C114" s="9"/>
      <c r="D114" s="9"/>
      <c r="E114" s="214" t="s">
        <v>123</v>
      </c>
      <c r="F114" s="214"/>
      <c r="G114" s="214"/>
      <c r="H114" s="214"/>
      <c r="I114" s="214"/>
      <c r="J114" s="9"/>
      <c r="K114" s="214" t="s">
        <v>126</v>
      </c>
      <c r="L114" s="214"/>
      <c r="M114" s="214"/>
      <c r="N114" s="214"/>
      <c r="O114" s="214"/>
      <c r="P114" s="214"/>
      <c r="Q114" s="214"/>
      <c r="R114" s="214"/>
      <c r="S114" s="214"/>
      <c r="T114" s="214"/>
      <c r="U114" s="214"/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/>
      <c r="AF114" s="214"/>
      <c r="AG114" s="230">
        <f>'401 - Přeložka sítí VO'!J32</f>
        <v>0</v>
      </c>
      <c r="AH114" s="231"/>
      <c r="AI114" s="231"/>
      <c r="AJ114" s="231"/>
      <c r="AK114" s="231"/>
      <c r="AL114" s="231"/>
      <c r="AM114" s="231"/>
      <c r="AN114" s="230">
        <f>SUM(AG114,AT114)</f>
        <v>0</v>
      </c>
      <c r="AO114" s="231"/>
      <c r="AP114" s="231"/>
      <c r="AQ114" s="84" t="s">
        <v>87</v>
      </c>
      <c r="AR114" s="48"/>
      <c r="AS114" s="85">
        <v>0</v>
      </c>
      <c r="AT114" s="86">
        <f>ROUND(SUM(AV114:AW114),2)</f>
        <v>0</v>
      </c>
      <c r="AU114" s="87">
        <f>'401 - Přeložka sítí VO'!P131</f>
        <v>0</v>
      </c>
      <c r="AV114" s="86">
        <f>'401 - Přeložka sítí VO'!J35</f>
        <v>0</v>
      </c>
      <c r="AW114" s="86">
        <f>'401 - Přeložka sítí VO'!J36</f>
        <v>0</v>
      </c>
      <c r="AX114" s="86">
        <f>'401 - Přeložka sítí VO'!J37</f>
        <v>0</v>
      </c>
      <c r="AY114" s="86">
        <f>'401 - Přeložka sítí VO'!J38</f>
        <v>0</v>
      </c>
      <c r="AZ114" s="86">
        <f>'401 - Přeložka sítí VO'!F35</f>
        <v>0</v>
      </c>
      <c r="BA114" s="86">
        <f>'401 - Přeložka sítí VO'!F36</f>
        <v>0</v>
      </c>
      <c r="BB114" s="86">
        <f>'401 - Přeložka sítí VO'!F37</f>
        <v>0</v>
      </c>
      <c r="BC114" s="86">
        <f>'401 - Přeložka sítí VO'!F38</f>
        <v>0</v>
      </c>
      <c r="BD114" s="88">
        <f>'401 - Přeložka sítí VO'!F39</f>
        <v>0</v>
      </c>
      <c r="BT114" s="25" t="s">
        <v>85</v>
      </c>
      <c r="BV114" s="25" t="s">
        <v>78</v>
      </c>
      <c r="BW114" s="25" t="s">
        <v>127</v>
      </c>
      <c r="BX114" s="25" t="s">
        <v>125</v>
      </c>
      <c r="CL114" s="25" t="s">
        <v>1</v>
      </c>
    </row>
    <row r="115" spans="1:91" s="6" customFormat="1" ht="16.5" customHeight="1">
      <c r="B115" s="74"/>
      <c r="C115" s="75"/>
      <c r="D115" s="215" t="s">
        <v>128</v>
      </c>
      <c r="E115" s="215"/>
      <c r="F115" s="215"/>
      <c r="G115" s="215"/>
      <c r="H115" s="215"/>
      <c r="I115" s="76"/>
      <c r="J115" s="215" t="s">
        <v>129</v>
      </c>
      <c r="K115" s="215"/>
      <c r="L115" s="215"/>
      <c r="M115" s="215"/>
      <c r="N115" s="215"/>
      <c r="O115" s="215"/>
      <c r="P115" s="215"/>
      <c r="Q115" s="215"/>
      <c r="R115" s="215"/>
      <c r="S115" s="215"/>
      <c r="T115" s="215"/>
      <c r="U115" s="215"/>
      <c r="V115" s="215"/>
      <c r="W115" s="215"/>
      <c r="X115" s="215"/>
      <c r="Y115" s="215"/>
      <c r="Z115" s="215"/>
      <c r="AA115" s="215"/>
      <c r="AB115" s="215"/>
      <c r="AC115" s="215"/>
      <c r="AD115" s="215"/>
      <c r="AE115" s="215"/>
      <c r="AF115" s="215"/>
      <c r="AG115" s="229">
        <f>ROUND(AG116,2)</f>
        <v>0</v>
      </c>
      <c r="AH115" s="228"/>
      <c r="AI115" s="228"/>
      <c r="AJ115" s="228"/>
      <c r="AK115" s="228"/>
      <c r="AL115" s="228"/>
      <c r="AM115" s="228"/>
      <c r="AN115" s="227">
        <f>SUM(AG115,AT115)</f>
        <v>0</v>
      </c>
      <c r="AO115" s="228"/>
      <c r="AP115" s="228"/>
      <c r="AQ115" s="77" t="s">
        <v>91</v>
      </c>
      <c r="AR115" s="74"/>
      <c r="AS115" s="78">
        <f>ROUND(AS116,2)</f>
        <v>0</v>
      </c>
      <c r="AT115" s="79">
        <f>ROUND(SUM(AV115:AW115),2)</f>
        <v>0</v>
      </c>
      <c r="AU115" s="80">
        <f>ROUND(AU116,5)</f>
        <v>0</v>
      </c>
      <c r="AV115" s="79">
        <f>ROUND(AZ115*L29,2)</f>
        <v>0</v>
      </c>
      <c r="AW115" s="79">
        <f>ROUND(BA115*L30,2)</f>
        <v>0</v>
      </c>
      <c r="AX115" s="79">
        <f>ROUND(BB115*L29,2)</f>
        <v>0</v>
      </c>
      <c r="AY115" s="79">
        <f>ROUND(BC115*L30,2)</f>
        <v>0</v>
      </c>
      <c r="AZ115" s="79">
        <f>ROUND(AZ116,2)</f>
        <v>0</v>
      </c>
      <c r="BA115" s="79">
        <f>ROUND(BA116,2)</f>
        <v>0</v>
      </c>
      <c r="BB115" s="79">
        <f>ROUND(BB116,2)</f>
        <v>0</v>
      </c>
      <c r="BC115" s="79">
        <f>ROUND(BC116,2)</f>
        <v>0</v>
      </c>
      <c r="BD115" s="81">
        <f>ROUND(BD116,2)</f>
        <v>0</v>
      </c>
      <c r="BS115" s="82" t="s">
        <v>75</v>
      </c>
      <c r="BT115" s="82" t="s">
        <v>83</v>
      </c>
      <c r="BU115" s="82" t="s">
        <v>77</v>
      </c>
      <c r="BV115" s="82" t="s">
        <v>78</v>
      </c>
      <c r="BW115" s="82" t="s">
        <v>130</v>
      </c>
      <c r="BX115" s="82" t="s">
        <v>5</v>
      </c>
      <c r="CL115" s="82" t="s">
        <v>1</v>
      </c>
      <c r="CM115" s="82" t="s">
        <v>85</v>
      </c>
    </row>
    <row r="116" spans="1:91" s="3" customFormat="1" ht="16.5" customHeight="1">
      <c r="A116" s="83" t="s">
        <v>86</v>
      </c>
      <c r="B116" s="48"/>
      <c r="C116" s="9"/>
      <c r="D116" s="9"/>
      <c r="E116" s="214" t="s">
        <v>128</v>
      </c>
      <c r="F116" s="214"/>
      <c r="G116" s="214"/>
      <c r="H116" s="214"/>
      <c r="I116" s="214"/>
      <c r="J116" s="9"/>
      <c r="K116" s="214" t="s">
        <v>129</v>
      </c>
      <c r="L116" s="214"/>
      <c r="M116" s="214"/>
      <c r="N116" s="214"/>
      <c r="O116" s="214"/>
      <c r="P116" s="214"/>
      <c r="Q116" s="214"/>
      <c r="R116" s="214"/>
      <c r="S116" s="214"/>
      <c r="T116" s="214"/>
      <c r="U116" s="214"/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/>
      <c r="AF116" s="214"/>
      <c r="AG116" s="230">
        <f>'402 - Nové sítě VO'!J32</f>
        <v>0</v>
      </c>
      <c r="AH116" s="231"/>
      <c r="AI116" s="231"/>
      <c r="AJ116" s="231"/>
      <c r="AK116" s="231"/>
      <c r="AL116" s="231"/>
      <c r="AM116" s="231"/>
      <c r="AN116" s="230">
        <f>SUM(AG116,AT116)</f>
        <v>0</v>
      </c>
      <c r="AO116" s="231"/>
      <c r="AP116" s="231"/>
      <c r="AQ116" s="84" t="s">
        <v>87</v>
      </c>
      <c r="AR116" s="48"/>
      <c r="AS116" s="85">
        <v>0</v>
      </c>
      <c r="AT116" s="86">
        <f>ROUND(SUM(AV116:AW116),2)</f>
        <v>0</v>
      </c>
      <c r="AU116" s="87">
        <f>'402 - Nové sítě VO'!P131</f>
        <v>0</v>
      </c>
      <c r="AV116" s="86">
        <f>'402 - Nové sítě VO'!J35</f>
        <v>0</v>
      </c>
      <c r="AW116" s="86">
        <f>'402 - Nové sítě VO'!J36</f>
        <v>0</v>
      </c>
      <c r="AX116" s="86">
        <f>'402 - Nové sítě VO'!J37</f>
        <v>0</v>
      </c>
      <c r="AY116" s="86">
        <f>'402 - Nové sítě VO'!J38</f>
        <v>0</v>
      </c>
      <c r="AZ116" s="86">
        <f>'402 - Nové sítě VO'!F35</f>
        <v>0</v>
      </c>
      <c r="BA116" s="86">
        <f>'402 - Nové sítě VO'!F36</f>
        <v>0</v>
      </c>
      <c r="BB116" s="86">
        <f>'402 - Nové sítě VO'!F37</f>
        <v>0</v>
      </c>
      <c r="BC116" s="86">
        <f>'402 - Nové sítě VO'!F38</f>
        <v>0</v>
      </c>
      <c r="BD116" s="88">
        <f>'402 - Nové sítě VO'!F39</f>
        <v>0</v>
      </c>
      <c r="BT116" s="25" t="s">
        <v>85</v>
      </c>
      <c r="BV116" s="25" t="s">
        <v>78</v>
      </c>
      <c r="BW116" s="25" t="s">
        <v>131</v>
      </c>
      <c r="BX116" s="25" t="s">
        <v>130</v>
      </c>
      <c r="CL116" s="25" t="s">
        <v>1</v>
      </c>
    </row>
    <row r="117" spans="1:91" s="6" customFormat="1" ht="16.5" customHeight="1">
      <c r="B117" s="74"/>
      <c r="C117" s="75"/>
      <c r="D117" s="215" t="s">
        <v>132</v>
      </c>
      <c r="E117" s="215"/>
      <c r="F117" s="215"/>
      <c r="G117" s="215"/>
      <c r="H117" s="215"/>
      <c r="I117" s="76"/>
      <c r="J117" s="215" t="s">
        <v>133</v>
      </c>
      <c r="K117" s="215"/>
      <c r="L117" s="215"/>
      <c r="M117" s="215"/>
      <c r="N117" s="215"/>
      <c r="O117" s="215"/>
      <c r="P117" s="215"/>
      <c r="Q117" s="215"/>
      <c r="R117" s="215"/>
      <c r="S117" s="215"/>
      <c r="T117" s="215"/>
      <c r="U117" s="215"/>
      <c r="V117" s="215"/>
      <c r="W117" s="215"/>
      <c r="X117" s="215"/>
      <c r="Y117" s="215"/>
      <c r="Z117" s="215"/>
      <c r="AA117" s="215"/>
      <c r="AB117" s="215"/>
      <c r="AC117" s="215"/>
      <c r="AD117" s="215"/>
      <c r="AE117" s="215"/>
      <c r="AF117" s="215"/>
      <c r="AG117" s="229">
        <f>ROUND(AG118,2)</f>
        <v>0</v>
      </c>
      <c r="AH117" s="228"/>
      <c r="AI117" s="228"/>
      <c r="AJ117" s="228"/>
      <c r="AK117" s="228"/>
      <c r="AL117" s="228"/>
      <c r="AM117" s="228"/>
      <c r="AN117" s="227">
        <f>SUM(AG117,AT117)</f>
        <v>0</v>
      </c>
      <c r="AO117" s="228"/>
      <c r="AP117" s="228"/>
      <c r="AQ117" s="77" t="s">
        <v>91</v>
      </c>
      <c r="AR117" s="74"/>
      <c r="AS117" s="78">
        <f>ROUND(AS118,2)</f>
        <v>0</v>
      </c>
      <c r="AT117" s="79">
        <f>ROUND(SUM(AV117:AW117),2)</f>
        <v>0</v>
      </c>
      <c r="AU117" s="80">
        <f>ROUND(AU118,5)</f>
        <v>0</v>
      </c>
      <c r="AV117" s="79">
        <f>ROUND(AZ117*L29,2)</f>
        <v>0</v>
      </c>
      <c r="AW117" s="79">
        <f>ROUND(BA117*L30,2)</f>
        <v>0</v>
      </c>
      <c r="AX117" s="79">
        <f>ROUND(BB117*L29,2)</f>
        <v>0</v>
      </c>
      <c r="AY117" s="79">
        <f>ROUND(BC117*L30,2)</f>
        <v>0</v>
      </c>
      <c r="AZ117" s="79">
        <f>ROUND(AZ118,2)</f>
        <v>0</v>
      </c>
      <c r="BA117" s="79">
        <f>ROUND(BA118,2)</f>
        <v>0</v>
      </c>
      <c r="BB117" s="79">
        <f>ROUND(BB118,2)</f>
        <v>0</v>
      </c>
      <c r="BC117" s="79">
        <f>ROUND(BC118,2)</f>
        <v>0</v>
      </c>
      <c r="BD117" s="81">
        <f>ROUND(BD118,2)</f>
        <v>0</v>
      </c>
      <c r="BS117" s="82" t="s">
        <v>75</v>
      </c>
      <c r="BT117" s="82" t="s">
        <v>83</v>
      </c>
      <c r="BU117" s="82" t="s">
        <v>77</v>
      </c>
      <c r="BV117" s="82" t="s">
        <v>78</v>
      </c>
      <c r="BW117" s="82" t="s">
        <v>134</v>
      </c>
      <c r="BX117" s="82" t="s">
        <v>5</v>
      </c>
      <c r="CL117" s="82" t="s">
        <v>1</v>
      </c>
      <c r="CM117" s="82" t="s">
        <v>85</v>
      </c>
    </row>
    <row r="118" spans="1:91" s="3" customFormat="1" ht="16.5" customHeight="1">
      <c r="A118" s="83" t="s">
        <v>86</v>
      </c>
      <c r="B118" s="48"/>
      <c r="C118" s="9"/>
      <c r="D118" s="9"/>
      <c r="E118" s="214" t="s">
        <v>132</v>
      </c>
      <c r="F118" s="214"/>
      <c r="G118" s="214"/>
      <c r="H118" s="214"/>
      <c r="I118" s="214"/>
      <c r="J118" s="9"/>
      <c r="K118" s="214" t="s">
        <v>133</v>
      </c>
      <c r="L118" s="214"/>
      <c r="M118" s="214"/>
      <c r="N118" s="214"/>
      <c r="O118" s="214"/>
      <c r="P118" s="214"/>
      <c r="Q118" s="214"/>
      <c r="R118" s="214"/>
      <c r="S118" s="214"/>
      <c r="T118" s="214"/>
      <c r="U118" s="214"/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/>
      <c r="AF118" s="214"/>
      <c r="AG118" s="230">
        <f>'403 - Přeložka sítí AO'!J32</f>
        <v>0</v>
      </c>
      <c r="AH118" s="231"/>
      <c r="AI118" s="231"/>
      <c r="AJ118" s="231"/>
      <c r="AK118" s="231"/>
      <c r="AL118" s="231"/>
      <c r="AM118" s="231"/>
      <c r="AN118" s="230">
        <f>SUM(AG118,AT118)</f>
        <v>0</v>
      </c>
      <c r="AO118" s="231"/>
      <c r="AP118" s="231"/>
      <c r="AQ118" s="84" t="s">
        <v>87</v>
      </c>
      <c r="AR118" s="48"/>
      <c r="AS118" s="85">
        <v>0</v>
      </c>
      <c r="AT118" s="86">
        <f>ROUND(SUM(AV118:AW118),2)</f>
        <v>0</v>
      </c>
      <c r="AU118" s="87">
        <f>'403 - Přeložka sítí AO'!P130</f>
        <v>0</v>
      </c>
      <c r="AV118" s="86">
        <f>'403 - Přeložka sítí AO'!J35</f>
        <v>0</v>
      </c>
      <c r="AW118" s="86">
        <f>'403 - Přeložka sítí AO'!J36</f>
        <v>0</v>
      </c>
      <c r="AX118" s="86">
        <f>'403 - Přeložka sítí AO'!J37</f>
        <v>0</v>
      </c>
      <c r="AY118" s="86">
        <f>'403 - Přeložka sítí AO'!J38</f>
        <v>0</v>
      </c>
      <c r="AZ118" s="86">
        <f>'403 - Přeložka sítí AO'!F35</f>
        <v>0</v>
      </c>
      <c r="BA118" s="86">
        <f>'403 - Přeložka sítí AO'!F36</f>
        <v>0</v>
      </c>
      <c r="BB118" s="86">
        <f>'403 - Přeložka sítí AO'!F37</f>
        <v>0</v>
      </c>
      <c r="BC118" s="86">
        <f>'403 - Přeložka sítí AO'!F38</f>
        <v>0</v>
      </c>
      <c r="BD118" s="88">
        <f>'403 - Přeložka sítí AO'!F39</f>
        <v>0</v>
      </c>
      <c r="BT118" s="25" t="s">
        <v>85</v>
      </c>
      <c r="BV118" s="25" t="s">
        <v>78</v>
      </c>
      <c r="BW118" s="25" t="s">
        <v>135</v>
      </c>
      <c r="BX118" s="25" t="s">
        <v>134</v>
      </c>
      <c r="CL118" s="25" t="s">
        <v>1</v>
      </c>
    </row>
    <row r="119" spans="1:91" s="6" customFormat="1" ht="16.5" customHeight="1">
      <c r="B119" s="74"/>
      <c r="C119" s="75"/>
      <c r="D119" s="215" t="s">
        <v>136</v>
      </c>
      <c r="E119" s="215"/>
      <c r="F119" s="215"/>
      <c r="G119" s="215"/>
      <c r="H119" s="215"/>
      <c r="I119" s="76"/>
      <c r="J119" s="215" t="s">
        <v>137</v>
      </c>
      <c r="K119" s="215"/>
      <c r="L119" s="215"/>
      <c r="M119" s="215"/>
      <c r="N119" s="215"/>
      <c r="O119" s="215"/>
      <c r="P119" s="215"/>
      <c r="Q119" s="215"/>
      <c r="R119" s="215"/>
      <c r="S119" s="215"/>
      <c r="T119" s="215"/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/>
      <c r="AF119" s="215"/>
      <c r="AG119" s="229">
        <f>ROUND(SUM(AG120:AG121),2)</f>
        <v>0</v>
      </c>
      <c r="AH119" s="228"/>
      <c r="AI119" s="228"/>
      <c r="AJ119" s="228"/>
      <c r="AK119" s="228"/>
      <c r="AL119" s="228"/>
      <c r="AM119" s="228"/>
      <c r="AN119" s="227">
        <f>SUM(AG119,AT119)</f>
        <v>0</v>
      </c>
      <c r="AO119" s="228"/>
      <c r="AP119" s="228"/>
      <c r="AQ119" s="77" t="s">
        <v>91</v>
      </c>
      <c r="AR119" s="74"/>
      <c r="AS119" s="78">
        <f>ROUND(SUM(AS120:AS121),2)</f>
        <v>0</v>
      </c>
      <c r="AT119" s="79">
        <f>ROUND(SUM(AV119:AW119),2)</f>
        <v>0</v>
      </c>
      <c r="AU119" s="80">
        <f>ROUND(SUM(AU120:AU121),5)</f>
        <v>0</v>
      </c>
      <c r="AV119" s="79">
        <f>ROUND(AZ119*L29,2)</f>
        <v>0</v>
      </c>
      <c r="AW119" s="79">
        <f>ROUND(BA119*L30,2)</f>
        <v>0</v>
      </c>
      <c r="AX119" s="79">
        <f>ROUND(BB119*L29,2)</f>
        <v>0</v>
      </c>
      <c r="AY119" s="79">
        <f>ROUND(BC119*L30,2)</f>
        <v>0</v>
      </c>
      <c r="AZ119" s="79">
        <f>ROUND(SUM(AZ120:AZ121),2)</f>
        <v>0</v>
      </c>
      <c r="BA119" s="79">
        <f>ROUND(SUM(BA120:BA121),2)</f>
        <v>0</v>
      </c>
      <c r="BB119" s="79">
        <f>ROUND(SUM(BB120:BB121),2)</f>
        <v>0</v>
      </c>
      <c r="BC119" s="79">
        <f>ROUND(SUM(BC120:BC121),2)</f>
        <v>0</v>
      </c>
      <c r="BD119" s="81">
        <f>ROUND(SUM(BD120:BD121),2)</f>
        <v>0</v>
      </c>
      <c r="BS119" s="82" t="s">
        <v>75</v>
      </c>
      <c r="BT119" s="82" t="s">
        <v>83</v>
      </c>
      <c r="BU119" s="82" t="s">
        <v>77</v>
      </c>
      <c r="BV119" s="82" t="s">
        <v>78</v>
      </c>
      <c r="BW119" s="82" t="s">
        <v>138</v>
      </c>
      <c r="BX119" s="82" t="s">
        <v>5</v>
      </c>
      <c r="CL119" s="82" t="s">
        <v>1</v>
      </c>
      <c r="CM119" s="82" t="s">
        <v>85</v>
      </c>
    </row>
    <row r="120" spans="1:91" s="3" customFormat="1" ht="16.5" customHeight="1">
      <c r="A120" s="83" t="s">
        <v>86</v>
      </c>
      <c r="B120" s="48"/>
      <c r="C120" s="9"/>
      <c r="D120" s="9"/>
      <c r="E120" s="214" t="s">
        <v>136</v>
      </c>
      <c r="F120" s="214"/>
      <c r="G120" s="214"/>
      <c r="H120" s="214"/>
      <c r="I120" s="214"/>
      <c r="J120" s="9"/>
      <c r="K120" s="214" t="s">
        <v>137</v>
      </c>
      <c r="L120" s="214"/>
      <c r="M120" s="214"/>
      <c r="N120" s="214"/>
      <c r="O120" s="214"/>
      <c r="P120" s="214"/>
      <c r="Q120" s="214"/>
      <c r="R120" s="214"/>
      <c r="S120" s="214"/>
      <c r="T120" s="214"/>
      <c r="U120" s="214"/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/>
      <c r="AF120" s="214"/>
      <c r="AG120" s="230">
        <f>'501 - Přeložka STL plynovodu'!J32</f>
        <v>0</v>
      </c>
      <c r="AH120" s="231"/>
      <c r="AI120" s="231"/>
      <c r="AJ120" s="231"/>
      <c r="AK120" s="231"/>
      <c r="AL120" s="231"/>
      <c r="AM120" s="231"/>
      <c r="AN120" s="230">
        <f>SUM(AG120,AT120)</f>
        <v>0</v>
      </c>
      <c r="AO120" s="231"/>
      <c r="AP120" s="231"/>
      <c r="AQ120" s="84" t="s">
        <v>87</v>
      </c>
      <c r="AR120" s="48"/>
      <c r="AS120" s="85">
        <v>0</v>
      </c>
      <c r="AT120" s="86">
        <f>ROUND(SUM(AV120:AW120),2)</f>
        <v>0</v>
      </c>
      <c r="AU120" s="87">
        <f>'501 - Přeložka STL plynovodu'!P123</f>
        <v>0</v>
      </c>
      <c r="AV120" s="86">
        <f>'501 - Přeložka STL plynovodu'!J35</f>
        <v>0</v>
      </c>
      <c r="AW120" s="86">
        <f>'501 - Přeložka STL plynovodu'!J36</f>
        <v>0</v>
      </c>
      <c r="AX120" s="86">
        <f>'501 - Přeložka STL plynovodu'!J37</f>
        <v>0</v>
      </c>
      <c r="AY120" s="86">
        <f>'501 - Přeložka STL plynovodu'!J38</f>
        <v>0</v>
      </c>
      <c r="AZ120" s="86">
        <f>'501 - Přeložka STL plynovodu'!F35</f>
        <v>0</v>
      </c>
      <c r="BA120" s="86">
        <f>'501 - Přeložka STL plynovodu'!F36</f>
        <v>0</v>
      </c>
      <c r="BB120" s="86">
        <f>'501 - Přeložka STL plynovodu'!F37</f>
        <v>0</v>
      </c>
      <c r="BC120" s="86">
        <f>'501 - Přeložka STL plynovodu'!F38</f>
        <v>0</v>
      </c>
      <c r="BD120" s="88">
        <f>'501 - Přeložka STL plynovodu'!F39</f>
        <v>0</v>
      </c>
      <c r="BT120" s="25" t="s">
        <v>85</v>
      </c>
      <c r="BV120" s="25" t="s">
        <v>78</v>
      </c>
      <c r="BW120" s="25" t="s">
        <v>139</v>
      </c>
      <c r="BX120" s="25" t="s">
        <v>138</v>
      </c>
      <c r="CL120" s="25" t="s">
        <v>1</v>
      </c>
    </row>
    <row r="121" spans="1:91" s="3" customFormat="1" ht="16.5" customHeight="1">
      <c r="A121" s="83" t="s">
        <v>86</v>
      </c>
      <c r="B121" s="48"/>
      <c r="C121" s="9"/>
      <c r="D121" s="9"/>
      <c r="E121" s="214" t="s">
        <v>140</v>
      </c>
      <c r="F121" s="214"/>
      <c r="G121" s="214"/>
      <c r="H121" s="214"/>
      <c r="I121" s="214"/>
      <c r="J121" s="9"/>
      <c r="K121" s="214" t="s">
        <v>141</v>
      </c>
      <c r="L121" s="214"/>
      <c r="M121" s="214"/>
      <c r="N121" s="214"/>
      <c r="O121" s="214"/>
      <c r="P121" s="214"/>
      <c r="Q121" s="214"/>
      <c r="R121" s="214"/>
      <c r="S121" s="214"/>
      <c r="T121" s="214"/>
      <c r="U121" s="214"/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/>
      <c r="AF121" s="214"/>
      <c r="AG121" s="230">
        <f>'501.1 - Přeložka STL plyn...'!J32</f>
        <v>0</v>
      </c>
      <c r="AH121" s="231"/>
      <c r="AI121" s="231"/>
      <c r="AJ121" s="231"/>
      <c r="AK121" s="231"/>
      <c r="AL121" s="231"/>
      <c r="AM121" s="231"/>
      <c r="AN121" s="230">
        <f>SUM(AG121,AT121)</f>
        <v>0</v>
      </c>
      <c r="AO121" s="231"/>
      <c r="AP121" s="231"/>
      <c r="AQ121" s="84" t="s">
        <v>87</v>
      </c>
      <c r="AR121" s="48"/>
      <c r="AS121" s="85">
        <v>0</v>
      </c>
      <c r="AT121" s="86">
        <f>ROUND(SUM(AV121:AW121),2)</f>
        <v>0</v>
      </c>
      <c r="AU121" s="87">
        <f>'501.1 - Přeložka STL plyn...'!P124</f>
        <v>0</v>
      </c>
      <c r="AV121" s="86">
        <f>'501.1 - Přeložka STL plyn...'!J35</f>
        <v>0</v>
      </c>
      <c r="AW121" s="86">
        <f>'501.1 - Přeložka STL plyn...'!J36</f>
        <v>0</v>
      </c>
      <c r="AX121" s="86">
        <f>'501.1 - Přeložka STL plyn...'!J37</f>
        <v>0</v>
      </c>
      <c r="AY121" s="86">
        <f>'501.1 - Přeložka STL plyn...'!J38</f>
        <v>0</v>
      </c>
      <c r="AZ121" s="86">
        <f>'501.1 - Přeložka STL plyn...'!F35</f>
        <v>0</v>
      </c>
      <c r="BA121" s="86">
        <f>'501.1 - Přeložka STL plyn...'!F36</f>
        <v>0</v>
      </c>
      <c r="BB121" s="86">
        <f>'501.1 - Přeložka STL plyn...'!F37</f>
        <v>0</v>
      </c>
      <c r="BC121" s="86">
        <f>'501.1 - Přeložka STL plyn...'!F38</f>
        <v>0</v>
      </c>
      <c r="BD121" s="88">
        <f>'501.1 - Přeložka STL plyn...'!F39</f>
        <v>0</v>
      </c>
      <c r="BT121" s="25" t="s">
        <v>85</v>
      </c>
      <c r="BV121" s="25" t="s">
        <v>78</v>
      </c>
      <c r="BW121" s="25" t="s">
        <v>142</v>
      </c>
      <c r="BX121" s="25" t="s">
        <v>138</v>
      </c>
      <c r="CL121" s="25" t="s">
        <v>1</v>
      </c>
    </row>
    <row r="122" spans="1:91" s="6" customFormat="1" ht="16.5" customHeight="1">
      <c r="B122" s="74"/>
      <c r="C122" s="75"/>
      <c r="D122" s="215" t="s">
        <v>143</v>
      </c>
      <c r="E122" s="215"/>
      <c r="F122" s="215"/>
      <c r="G122" s="215"/>
      <c r="H122" s="215"/>
      <c r="I122" s="76"/>
      <c r="J122" s="215" t="s">
        <v>144</v>
      </c>
      <c r="K122" s="215"/>
      <c r="L122" s="215"/>
      <c r="M122" s="215"/>
      <c r="N122" s="215"/>
      <c r="O122" s="215"/>
      <c r="P122" s="215"/>
      <c r="Q122" s="215"/>
      <c r="R122" s="215"/>
      <c r="S122" s="215"/>
      <c r="T122" s="215"/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  <c r="AF122" s="215"/>
      <c r="AG122" s="229">
        <f>ROUND(SUM(AG123:AG126),2)</f>
        <v>0</v>
      </c>
      <c r="AH122" s="228"/>
      <c r="AI122" s="228"/>
      <c r="AJ122" s="228"/>
      <c r="AK122" s="228"/>
      <c r="AL122" s="228"/>
      <c r="AM122" s="228"/>
      <c r="AN122" s="227">
        <f>SUM(AG122,AT122)</f>
        <v>0</v>
      </c>
      <c r="AO122" s="228"/>
      <c r="AP122" s="228"/>
      <c r="AQ122" s="77" t="s">
        <v>91</v>
      </c>
      <c r="AR122" s="74"/>
      <c r="AS122" s="78">
        <f>ROUND(SUM(AS123:AS126),2)</f>
        <v>0</v>
      </c>
      <c r="AT122" s="79">
        <f>ROUND(SUM(AV122:AW122),2)</f>
        <v>0</v>
      </c>
      <c r="AU122" s="80">
        <f>ROUND(SUM(AU123:AU126),5)</f>
        <v>0</v>
      </c>
      <c r="AV122" s="79">
        <f>ROUND(AZ122*L29,2)</f>
        <v>0</v>
      </c>
      <c r="AW122" s="79">
        <f>ROUND(BA122*L30,2)</f>
        <v>0</v>
      </c>
      <c r="AX122" s="79">
        <f>ROUND(BB122*L29,2)</f>
        <v>0</v>
      </c>
      <c r="AY122" s="79">
        <f>ROUND(BC122*L30,2)</f>
        <v>0</v>
      </c>
      <c r="AZ122" s="79">
        <f>ROUND(SUM(AZ123:AZ126),2)</f>
        <v>0</v>
      </c>
      <c r="BA122" s="79">
        <f>ROUND(SUM(BA123:BA126),2)</f>
        <v>0</v>
      </c>
      <c r="BB122" s="79">
        <f>ROUND(SUM(BB123:BB126),2)</f>
        <v>0</v>
      </c>
      <c r="BC122" s="79">
        <f>ROUND(SUM(BC123:BC126),2)</f>
        <v>0</v>
      </c>
      <c r="BD122" s="81">
        <f>ROUND(SUM(BD123:BD126),2)</f>
        <v>0</v>
      </c>
      <c r="BS122" s="82" t="s">
        <v>75</v>
      </c>
      <c r="BT122" s="82" t="s">
        <v>83</v>
      </c>
      <c r="BU122" s="82" t="s">
        <v>77</v>
      </c>
      <c r="BV122" s="82" t="s">
        <v>78</v>
      </c>
      <c r="BW122" s="82" t="s">
        <v>145</v>
      </c>
      <c r="BX122" s="82" t="s">
        <v>5</v>
      </c>
      <c r="CL122" s="82" t="s">
        <v>1</v>
      </c>
      <c r="CM122" s="82" t="s">
        <v>85</v>
      </c>
    </row>
    <row r="123" spans="1:91" s="3" customFormat="1" ht="16.5" customHeight="1">
      <c r="A123" s="83" t="s">
        <v>86</v>
      </c>
      <c r="B123" s="48"/>
      <c r="C123" s="9"/>
      <c r="D123" s="9"/>
      <c r="E123" s="214" t="s">
        <v>146</v>
      </c>
      <c r="F123" s="214"/>
      <c r="G123" s="214"/>
      <c r="H123" s="214"/>
      <c r="I123" s="214"/>
      <c r="J123" s="9"/>
      <c r="K123" s="214" t="s">
        <v>147</v>
      </c>
      <c r="L123" s="214"/>
      <c r="M123" s="214"/>
      <c r="N123" s="214"/>
      <c r="O123" s="214"/>
      <c r="P123" s="214"/>
      <c r="Q123" s="214"/>
      <c r="R123" s="214"/>
      <c r="S123" s="214"/>
      <c r="T123" s="214"/>
      <c r="U123" s="214"/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/>
      <c r="AF123" s="214"/>
      <c r="AG123" s="230">
        <f>'801.1 - Vegetační úpravy ...'!J32</f>
        <v>0</v>
      </c>
      <c r="AH123" s="231"/>
      <c r="AI123" s="231"/>
      <c r="AJ123" s="231"/>
      <c r="AK123" s="231"/>
      <c r="AL123" s="231"/>
      <c r="AM123" s="231"/>
      <c r="AN123" s="230">
        <f>SUM(AG123,AT123)</f>
        <v>0</v>
      </c>
      <c r="AO123" s="231"/>
      <c r="AP123" s="231"/>
      <c r="AQ123" s="84" t="s">
        <v>87</v>
      </c>
      <c r="AR123" s="48"/>
      <c r="AS123" s="85">
        <v>0</v>
      </c>
      <c r="AT123" s="86">
        <f>ROUND(SUM(AV123:AW123),2)</f>
        <v>0</v>
      </c>
      <c r="AU123" s="87">
        <f>'801.1 - Vegetační úpravy ...'!P123</f>
        <v>0</v>
      </c>
      <c r="AV123" s="86">
        <f>'801.1 - Vegetační úpravy ...'!J35</f>
        <v>0</v>
      </c>
      <c r="AW123" s="86">
        <f>'801.1 - Vegetační úpravy ...'!J36</f>
        <v>0</v>
      </c>
      <c r="AX123" s="86">
        <f>'801.1 - Vegetační úpravy ...'!J37</f>
        <v>0</v>
      </c>
      <c r="AY123" s="86">
        <f>'801.1 - Vegetační úpravy ...'!J38</f>
        <v>0</v>
      </c>
      <c r="AZ123" s="86">
        <f>'801.1 - Vegetační úpravy ...'!F35</f>
        <v>0</v>
      </c>
      <c r="BA123" s="86">
        <f>'801.1 - Vegetační úpravy ...'!F36</f>
        <v>0</v>
      </c>
      <c r="BB123" s="86">
        <f>'801.1 - Vegetační úpravy ...'!F37</f>
        <v>0</v>
      </c>
      <c r="BC123" s="86">
        <f>'801.1 - Vegetační úpravy ...'!F38</f>
        <v>0</v>
      </c>
      <c r="BD123" s="88">
        <f>'801.1 - Vegetační úpravy ...'!F39</f>
        <v>0</v>
      </c>
      <c r="BT123" s="25" t="s">
        <v>85</v>
      </c>
      <c r="BV123" s="25" t="s">
        <v>78</v>
      </c>
      <c r="BW123" s="25" t="s">
        <v>148</v>
      </c>
      <c r="BX123" s="25" t="s">
        <v>145</v>
      </c>
      <c r="CL123" s="25" t="s">
        <v>1</v>
      </c>
    </row>
    <row r="124" spans="1:91" s="3" customFormat="1" ht="16.5" customHeight="1">
      <c r="A124" s="83" t="s">
        <v>86</v>
      </c>
      <c r="B124" s="48"/>
      <c r="C124" s="9"/>
      <c r="D124" s="9"/>
      <c r="E124" s="214" t="s">
        <v>149</v>
      </c>
      <c r="F124" s="214"/>
      <c r="G124" s="214"/>
      <c r="H124" s="214"/>
      <c r="I124" s="214"/>
      <c r="J124" s="9"/>
      <c r="K124" s="214" t="s">
        <v>150</v>
      </c>
      <c r="L124" s="214"/>
      <c r="M124" s="214"/>
      <c r="N124" s="214"/>
      <c r="O124" s="214"/>
      <c r="P124" s="214"/>
      <c r="Q124" s="214"/>
      <c r="R124" s="214"/>
      <c r="S124" s="214"/>
      <c r="T124" s="214"/>
      <c r="U124" s="214"/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/>
      <c r="AF124" s="214"/>
      <c r="AG124" s="230">
        <f>'801.2 - Vegetační úpravy ...'!J32</f>
        <v>0</v>
      </c>
      <c r="AH124" s="231"/>
      <c r="AI124" s="231"/>
      <c r="AJ124" s="231"/>
      <c r="AK124" s="231"/>
      <c r="AL124" s="231"/>
      <c r="AM124" s="231"/>
      <c r="AN124" s="230">
        <f>SUM(AG124,AT124)</f>
        <v>0</v>
      </c>
      <c r="AO124" s="231"/>
      <c r="AP124" s="231"/>
      <c r="AQ124" s="84" t="s">
        <v>87</v>
      </c>
      <c r="AR124" s="48"/>
      <c r="AS124" s="85">
        <v>0</v>
      </c>
      <c r="AT124" s="86">
        <f>ROUND(SUM(AV124:AW124),2)</f>
        <v>0</v>
      </c>
      <c r="AU124" s="87">
        <f>'801.2 - Vegetační úpravy ...'!P123</f>
        <v>0</v>
      </c>
      <c r="AV124" s="86">
        <f>'801.2 - Vegetační úpravy ...'!J35</f>
        <v>0</v>
      </c>
      <c r="AW124" s="86">
        <f>'801.2 - Vegetační úpravy ...'!J36</f>
        <v>0</v>
      </c>
      <c r="AX124" s="86">
        <f>'801.2 - Vegetační úpravy ...'!J37</f>
        <v>0</v>
      </c>
      <c r="AY124" s="86">
        <f>'801.2 - Vegetační úpravy ...'!J38</f>
        <v>0</v>
      </c>
      <c r="AZ124" s="86">
        <f>'801.2 - Vegetační úpravy ...'!F35</f>
        <v>0</v>
      </c>
      <c r="BA124" s="86">
        <f>'801.2 - Vegetační úpravy ...'!F36</f>
        <v>0</v>
      </c>
      <c r="BB124" s="86">
        <f>'801.2 - Vegetační úpravy ...'!F37</f>
        <v>0</v>
      </c>
      <c r="BC124" s="86">
        <f>'801.2 - Vegetační úpravy ...'!F38</f>
        <v>0</v>
      </c>
      <c r="BD124" s="88">
        <f>'801.2 - Vegetační úpravy ...'!F39</f>
        <v>0</v>
      </c>
      <c r="BT124" s="25" t="s">
        <v>85</v>
      </c>
      <c r="BV124" s="25" t="s">
        <v>78</v>
      </c>
      <c r="BW124" s="25" t="s">
        <v>151</v>
      </c>
      <c r="BX124" s="25" t="s">
        <v>145</v>
      </c>
      <c r="CL124" s="25" t="s">
        <v>1</v>
      </c>
    </row>
    <row r="125" spans="1:91" s="3" customFormat="1" ht="16.5" customHeight="1">
      <c r="A125" s="83" t="s">
        <v>86</v>
      </c>
      <c r="B125" s="48"/>
      <c r="C125" s="9"/>
      <c r="D125" s="9"/>
      <c r="E125" s="214" t="s">
        <v>152</v>
      </c>
      <c r="F125" s="214"/>
      <c r="G125" s="214"/>
      <c r="H125" s="214"/>
      <c r="I125" s="214"/>
      <c r="J125" s="9"/>
      <c r="K125" s="214" t="s">
        <v>153</v>
      </c>
      <c r="L125" s="214"/>
      <c r="M125" s="214"/>
      <c r="N125" s="214"/>
      <c r="O125" s="214"/>
      <c r="P125" s="214"/>
      <c r="Q125" s="214"/>
      <c r="R125" s="214"/>
      <c r="S125" s="214"/>
      <c r="T125" s="214"/>
      <c r="U125" s="214"/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214"/>
      <c r="AF125" s="214"/>
      <c r="AG125" s="230">
        <f>'801.3 - Vegetační úpravy ...'!J32</f>
        <v>0</v>
      </c>
      <c r="AH125" s="231"/>
      <c r="AI125" s="231"/>
      <c r="AJ125" s="231"/>
      <c r="AK125" s="231"/>
      <c r="AL125" s="231"/>
      <c r="AM125" s="231"/>
      <c r="AN125" s="230">
        <f>SUM(AG125,AT125)</f>
        <v>0</v>
      </c>
      <c r="AO125" s="231"/>
      <c r="AP125" s="231"/>
      <c r="AQ125" s="84" t="s">
        <v>87</v>
      </c>
      <c r="AR125" s="48"/>
      <c r="AS125" s="85">
        <v>0</v>
      </c>
      <c r="AT125" s="86">
        <f>ROUND(SUM(AV125:AW125),2)</f>
        <v>0</v>
      </c>
      <c r="AU125" s="87">
        <f>'801.3 - Vegetační úpravy ...'!P123</f>
        <v>0</v>
      </c>
      <c r="AV125" s="86">
        <f>'801.3 - Vegetační úpravy ...'!J35</f>
        <v>0</v>
      </c>
      <c r="AW125" s="86">
        <f>'801.3 - Vegetační úpravy ...'!J36</f>
        <v>0</v>
      </c>
      <c r="AX125" s="86">
        <f>'801.3 - Vegetační úpravy ...'!J37</f>
        <v>0</v>
      </c>
      <c r="AY125" s="86">
        <f>'801.3 - Vegetační úpravy ...'!J38</f>
        <v>0</v>
      </c>
      <c r="AZ125" s="86">
        <f>'801.3 - Vegetační úpravy ...'!F35</f>
        <v>0</v>
      </c>
      <c r="BA125" s="86">
        <f>'801.3 - Vegetační úpravy ...'!F36</f>
        <v>0</v>
      </c>
      <c r="BB125" s="86">
        <f>'801.3 - Vegetační úpravy ...'!F37</f>
        <v>0</v>
      </c>
      <c r="BC125" s="86">
        <f>'801.3 - Vegetační úpravy ...'!F38</f>
        <v>0</v>
      </c>
      <c r="BD125" s="88">
        <f>'801.3 - Vegetační úpravy ...'!F39</f>
        <v>0</v>
      </c>
      <c r="BT125" s="25" t="s">
        <v>85</v>
      </c>
      <c r="BV125" s="25" t="s">
        <v>78</v>
      </c>
      <c r="BW125" s="25" t="s">
        <v>154</v>
      </c>
      <c r="BX125" s="25" t="s">
        <v>145</v>
      </c>
      <c r="CL125" s="25" t="s">
        <v>1</v>
      </c>
    </row>
    <row r="126" spans="1:91" s="3" customFormat="1" ht="16.5" customHeight="1">
      <c r="A126" s="83" t="s">
        <v>86</v>
      </c>
      <c r="B126" s="48"/>
      <c r="C126" s="9"/>
      <c r="D126" s="9"/>
      <c r="E126" s="214" t="s">
        <v>155</v>
      </c>
      <c r="F126" s="214"/>
      <c r="G126" s="214"/>
      <c r="H126" s="214"/>
      <c r="I126" s="214"/>
      <c r="J126" s="9"/>
      <c r="K126" s="214" t="s">
        <v>156</v>
      </c>
      <c r="L126" s="214"/>
      <c r="M126" s="214"/>
      <c r="N126" s="214"/>
      <c r="O126" s="214"/>
      <c r="P126" s="214"/>
      <c r="Q126" s="214"/>
      <c r="R126" s="214"/>
      <c r="S126" s="214"/>
      <c r="T126" s="214"/>
      <c r="U126" s="214"/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/>
      <c r="AF126" s="214"/>
      <c r="AG126" s="230">
        <f>'801.4 - Trvalkové výsadby'!J32</f>
        <v>0</v>
      </c>
      <c r="AH126" s="231"/>
      <c r="AI126" s="231"/>
      <c r="AJ126" s="231"/>
      <c r="AK126" s="231"/>
      <c r="AL126" s="231"/>
      <c r="AM126" s="231"/>
      <c r="AN126" s="230">
        <f>SUM(AG126,AT126)</f>
        <v>0</v>
      </c>
      <c r="AO126" s="231"/>
      <c r="AP126" s="231"/>
      <c r="AQ126" s="84" t="s">
        <v>87</v>
      </c>
      <c r="AR126" s="48"/>
      <c r="AS126" s="89">
        <v>0</v>
      </c>
      <c r="AT126" s="90">
        <f>ROUND(SUM(AV126:AW126),2)</f>
        <v>0</v>
      </c>
      <c r="AU126" s="91">
        <f>'801.4 - Trvalkové výsadby'!P124</f>
        <v>0</v>
      </c>
      <c r="AV126" s="90">
        <f>'801.4 - Trvalkové výsadby'!J35</f>
        <v>0</v>
      </c>
      <c r="AW126" s="90">
        <f>'801.4 - Trvalkové výsadby'!J36</f>
        <v>0</v>
      </c>
      <c r="AX126" s="90">
        <f>'801.4 - Trvalkové výsadby'!J37</f>
        <v>0</v>
      </c>
      <c r="AY126" s="90">
        <f>'801.4 - Trvalkové výsadby'!J38</f>
        <v>0</v>
      </c>
      <c r="AZ126" s="90">
        <f>'801.4 - Trvalkové výsadby'!F35</f>
        <v>0</v>
      </c>
      <c r="BA126" s="90">
        <f>'801.4 - Trvalkové výsadby'!F36</f>
        <v>0</v>
      </c>
      <c r="BB126" s="90">
        <f>'801.4 - Trvalkové výsadby'!F37</f>
        <v>0</v>
      </c>
      <c r="BC126" s="90">
        <f>'801.4 - Trvalkové výsadby'!F38</f>
        <v>0</v>
      </c>
      <c r="BD126" s="92">
        <f>'801.4 - Trvalkové výsadby'!F39</f>
        <v>0</v>
      </c>
      <c r="BT126" s="25" t="s">
        <v>85</v>
      </c>
      <c r="BV126" s="25" t="s">
        <v>78</v>
      </c>
      <c r="BW126" s="25" t="s">
        <v>157</v>
      </c>
      <c r="BX126" s="25" t="s">
        <v>145</v>
      </c>
      <c r="CL126" s="25" t="s">
        <v>1</v>
      </c>
    </row>
    <row r="127" spans="1:91" s="1" customFormat="1" ht="30" customHeight="1">
      <c r="B127" s="32"/>
      <c r="AR127" s="32"/>
    </row>
    <row r="128" spans="1:91" s="1" customFormat="1" ht="6.95" customHeight="1">
      <c r="B128" s="44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32"/>
    </row>
  </sheetData>
  <sheetProtection algorithmName="SHA-512" hashValue="rHh7hzvnwqwDwqDW4JpzNLUIuLcFzsLQNODIJC884NeqcQT/7cWEiDotD1sGEVoiKvcC+ItWnQCSIgAfuIkorQ==" saltValue="oYRPYsM411WBFFQFkGnY2laxmpMvO2UBEAaqBaT9maqdkf5oYuR0Pmnh/vWUNDe3g1XKo9Eo6GvpPzmdp4GIMQ==" spinCount="100000" sheet="1" objects="1" scenarios="1" formatColumns="0" formatRows="0"/>
  <mergeCells count="166"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N101:AP101"/>
    <mergeCell ref="AG101:AM101"/>
    <mergeCell ref="AG102:AM102"/>
    <mergeCell ref="AN102:AP102"/>
    <mergeCell ref="AN103:AP103"/>
    <mergeCell ref="AG103:AM103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AN104:AP104"/>
    <mergeCell ref="AG104:AM104"/>
    <mergeCell ref="AN105:AP105"/>
    <mergeCell ref="AG105:AM105"/>
    <mergeCell ref="AG106:AM106"/>
    <mergeCell ref="AN106:AP106"/>
    <mergeCell ref="AG107:AM107"/>
    <mergeCell ref="AN107:AP107"/>
    <mergeCell ref="AG108:AM108"/>
    <mergeCell ref="AN108:AP108"/>
    <mergeCell ref="AG109:AM109"/>
    <mergeCell ref="AN109:AP109"/>
    <mergeCell ref="AN110:AP110"/>
    <mergeCell ref="AG110:AM110"/>
    <mergeCell ref="AN111:AP111"/>
    <mergeCell ref="AG111:AM111"/>
    <mergeCell ref="AN112:AP112"/>
    <mergeCell ref="AG112:AM112"/>
    <mergeCell ref="AG113:AM113"/>
    <mergeCell ref="AN113:AP113"/>
    <mergeCell ref="AN114:AP114"/>
    <mergeCell ref="AG114:AM114"/>
    <mergeCell ref="AN115:AP115"/>
    <mergeCell ref="AG115:AM115"/>
    <mergeCell ref="AG116:AM116"/>
    <mergeCell ref="AN116:AP116"/>
    <mergeCell ref="AN117:AP117"/>
    <mergeCell ref="AG117:AM117"/>
    <mergeCell ref="AG118:AM118"/>
    <mergeCell ref="AN118:AP118"/>
    <mergeCell ref="AN119:AP119"/>
    <mergeCell ref="AG119:AM119"/>
    <mergeCell ref="AN120:AP120"/>
    <mergeCell ref="AG120:AM120"/>
    <mergeCell ref="AG121:AM121"/>
    <mergeCell ref="AN121:AP121"/>
    <mergeCell ref="AG122:AM122"/>
    <mergeCell ref="AN122:AP122"/>
    <mergeCell ref="AN123:AP123"/>
    <mergeCell ref="AG123:AM123"/>
    <mergeCell ref="AG124:AM124"/>
    <mergeCell ref="AN124:AP124"/>
    <mergeCell ref="AN125:AP125"/>
    <mergeCell ref="AG125:AM125"/>
    <mergeCell ref="AN126:AP126"/>
    <mergeCell ref="AG126:AM126"/>
    <mergeCell ref="L85:AJ85"/>
    <mergeCell ref="I92:AF92"/>
    <mergeCell ref="C92:G92"/>
    <mergeCell ref="J95:AF95"/>
    <mergeCell ref="D95:H95"/>
    <mergeCell ref="E96:I96"/>
    <mergeCell ref="K96:AF96"/>
    <mergeCell ref="D97:H97"/>
    <mergeCell ref="J97:AF97"/>
    <mergeCell ref="E98:I98"/>
    <mergeCell ref="K98:AF98"/>
    <mergeCell ref="D99:H99"/>
    <mergeCell ref="J99:AF99"/>
    <mergeCell ref="K100:AF100"/>
    <mergeCell ref="E100:I100"/>
    <mergeCell ref="J101:AF101"/>
    <mergeCell ref="D101:H101"/>
    <mergeCell ref="K102:AF102"/>
    <mergeCell ref="E102:I102"/>
    <mergeCell ref="D103:H103"/>
    <mergeCell ref="J103:AF103"/>
    <mergeCell ref="AM87:AN87"/>
    <mergeCell ref="AM89:AP89"/>
    <mergeCell ref="AS89:AT91"/>
    <mergeCell ref="AM90:AP90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9:AM99"/>
    <mergeCell ref="AN99:AP99"/>
    <mergeCell ref="AN100:AP100"/>
    <mergeCell ref="AG100:AM100"/>
    <mergeCell ref="AG94:AM94"/>
    <mergeCell ref="AN94:AP94"/>
    <mergeCell ref="K104:AF104"/>
    <mergeCell ref="E104:I104"/>
    <mergeCell ref="D105:H105"/>
    <mergeCell ref="J105:AF105"/>
    <mergeCell ref="E106:I106"/>
    <mergeCell ref="K106:AF106"/>
    <mergeCell ref="D107:H107"/>
    <mergeCell ref="J107:AF107"/>
    <mergeCell ref="E108:I108"/>
    <mergeCell ref="K108:AF108"/>
    <mergeCell ref="D109:H109"/>
    <mergeCell ref="J109:AF109"/>
    <mergeCell ref="K110:AF110"/>
    <mergeCell ref="E110:I110"/>
    <mergeCell ref="J111:AF111"/>
    <mergeCell ref="D111:H111"/>
    <mergeCell ref="E112:I112"/>
    <mergeCell ref="K112:AF112"/>
    <mergeCell ref="D113:H113"/>
    <mergeCell ref="J113:AF113"/>
    <mergeCell ref="K114:AF114"/>
    <mergeCell ref="E114:I114"/>
    <mergeCell ref="J115:AF115"/>
    <mergeCell ref="D115:H115"/>
    <mergeCell ref="K116:AF116"/>
    <mergeCell ref="E116:I116"/>
    <mergeCell ref="J117:AF117"/>
    <mergeCell ref="D117:H117"/>
    <mergeCell ref="E118:I118"/>
    <mergeCell ref="K118:AF118"/>
    <mergeCell ref="E124:I124"/>
    <mergeCell ref="K124:AF124"/>
    <mergeCell ref="E125:I125"/>
    <mergeCell ref="K125:AF125"/>
    <mergeCell ref="E126:I126"/>
    <mergeCell ref="K126:AF126"/>
    <mergeCell ref="D119:H119"/>
    <mergeCell ref="J119:AF119"/>
    <mergeCell ref="E120:I120"/>
    <mergeCell ref="K120:AF120"/>
    <mergeCell ref="E121:I121"/>
    <mergeCell ref="K121:AF121"/>
    <mergeCell ref="D122:H122"/>
    <mergeCell ref="J122:AF122"/>
    <mergeCell ref="E123:I123"/>
    <mergeCell ref="K123:AF123"/>
  </mergeCells>
  <hyperlinks>
    <hyperlink ref="A96" location="'000 - Vedlejší a ostatní ...'!C2" display="/" xr:uid="{00000000-0004-0000-0000-000000000000}"/>
    <hyperlink ref="A98" location="'020 - Příprava území'!C2" display="/" xr:uid="{00000000-0004-0000-0000-000001000000}"/>
    <hyperlink ref="A100" location="'101 - Okružní křižovatka ...'!C2" display="/" xr:uid="{00000000-0004-0000-0000-000002000000}"/>
    <hyperlink ref="A102" location="'102 - Parkoviště a zpevně...'!C2" display="/" xr:uid="{00000000-0004-0000-0000-000003000000}"/>
    <hyperlink ref="A104" location="'190 - Dopravní značení tr...'!C2" display="/" xr:uid="{00000000-0004-0000-0000-000004000000}"/>
    <hyperlink ref="A106" location="'191 - Dopravní značení pr...'!C2" display="/" xr:uid="{00000000-0004-0000-0000-000005000000}"/>
    <hyperlink ref="A108" location="'301 - Dešťová kanalizace'!C2" display="/" xr:uid="{00000000-0004-0000-0000-000006000000}"/>
    <hyperlink ref="A110" location="'302 - Přeložka vodovod...'!C2" display="/" xr:uid="{00000000-0004-0000-0000-000007000000}"/>
    <hyperlink ref="A112" location="'303 - Přeložka vodovod...'!C2" display="/" xr:uid="{00000000-0004-0000-0000-000008000000}"/>
    <hyperlink ref="A114" location="'401 - Přeložka sítí VO'!C2" display="/" xr:uid="{00000000-0004-0000-0000-000009000000}"/>
    <hyperlink ref="A116" location="'402 - Nové sítě VO'!C2" display="/" xr:uid="{00000000-0004-0000-0000-00000A000000}"/>
    <hyperlink ref="A118" location="'403 - Přeložka sítí AO'!C2" display="/" xr:uid="{00000000-0004-0000-0000-00000B000000}"/>
    <hyperlink ref="A120" location="'501 - Přeložka STL plynovodu'!C2" display="/" xr:uid="{00000000-0004-0000-0000-00000C000000}"/>
    <hyperlink ref="A121" location="'501.1 - Přeložka STL plyn...'!C2" display="/" xr:uid="{00000000-0004-0000-0000-00000D000000}"/>
    <hyperlink ref="A123" location="'801.1 - Vegetační úpravy ...'!C2" display="/" xr:uid="{00000000-0004-0000-0000-00000E000000}"/>
    <hyperlink ref="A124" location="'801.2 - Vegetační úpravy ...'!C2" display="/" xr:uid="{00000000-0004-0000-0000-00000F000000}"/>
    <hyperlink ref="A125" location="'801.3 - Vegetační úpravy ...'!C2" display="/" xr:uid="{00000000-0004-0000-0000-000010000000}"/>
    <hyperlink ref="A126" location="'801.4 - Trvalkové výsadby'!C2" display="/" xr:uid="{00000000-0004-0000-0000-00001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58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122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158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56" t="str">
        <f>'Rekapitulace stavby'!K6</f>
        <v>Multifunkční sportovní a kulturní centrum (MFSKC) - křižovatka 4. brána BVV</v>
      </c>
      <c r="F7" s="257"/>
      <c r="G7" s="257"/>
      <c r="H7" s="257"/>
      <c r="L7" s="20"/>
    </row>
    <row r="8" spans="2:46" ht="12" customHeight="1">
      <c r="B8" s="20"/>
      <c r="D8" s="27" t="s">
        <v>159</v>
      </c>
      <c r="L8" s="20"/>
    </row>
    <row r="9" spans="2:46" s="1" customFormat="1" ht="16.5" customHeight="1">
      <c r="B9" s="32"/>
      <c r="E9" s="256" t="s">
        <v>2674</v>
      </c>
      <c r="F9" s="255"/>
      <c r="G9" s="255"/>
      <c r="H9" s="255"/>
      <c r="L9" s="32"/>
    </row>
    <row r="10" spans="2:46" s="1" customFormat="1" ht="12" customHeight="1">
      <c r="B10" s="32"/>
      <c r="D10" s="27" t="s">
        <v>161</v>
      </c>
      <c r="L10" s="32"/>
    </row>
    <row r="11" spans="2:46" s="1" customFormat="1" ht="16.5" customHeight="1">
      <c r="B11" s="32"/>
      <c r="E11" s="234" t="s">
        <v>2675</v>
      </c>
      <c r="F11" s="255"/>
      <c r="G11" s="255"/>
      <c r="H11" s="255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34</v>
      </c>
      <c r="I14" s="27" t="s">
        <v>22</v>
      </c>
      <c r="J14" s="52" t="str">
        <f>'Rekapitulace stavby'!AN8</f>
        <v>4. 2. 2022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>Brněnské komunikace a.s.</v>
      </c>
      <c r="I17" s="27" t="s">
        <v>27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8" t="str">
        <f>'Rekapitulace stavby'!E14</f>
        <v>Vyplň údaj</v>
      </c>
      <c r="F20" s="244"/>
      <c r="G20" s="244"/>
      <c r="H20" s="24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>VIAPONT s.r.o.</v>
      </c>
      <c r="I23" s="27" t="s">
        <v>27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48" t="s">
        <v>1</v>
      </c>
      <c r="F29" s="248"/>
      <c r="G29" s="248"/>
      <c r="H29" s="24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ROUND(J135,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ROUND((SUM(BE135:BE582)),  2)</f>
        <v>0</v>
      </c>
      <c r="I35" s="96">
        <v>0.21</v>
      </c>
      <c r="J35" s="86">
        <f>ROUND(((SUM(BE135:BE582))*I35),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ROUND((SUM(BF135:BF582)),  2)</f>
        <v>0</v>
      </c>
      <c r="I36" s="96">
        <v>0.15</v>
      </c>
      <c r="J36" s="86">
        <f>ROUND(((SUM(BF135:BF582))*I36),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ROUND((SUM(BG135:BG582)),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ROUND((SUM(BH135:BH582)),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ROUND((SUM(BI135:BI582)),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163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56" t="str">
        <f>E7</f>
        <v>Multifunkční sportovní a kulturní centrum (MFSKC) - křižovatka 4. brána BVV</v>
      </c>
      <c r="F85" s="257"/>
      <c r="G85" s="257"/>
      <c r="H85" s="257"/>
      <c r="L85" s="32"/>
    </row>
    <row r="86" spans="2:12" ht="12" customHeight="1">
      <c r="B86" s="20"/>
      <c r="C86" s="27" t="s">
        <v>159</v>
      </c>
      <c r="L86" s="20"/>
    </row>
    <row r="87" spans="2:12" s="1" customFormat="1" ht="16.5" customHeight="1">
      <c r="B87" s="32"/>
      <c r="E87" s="256" t="s">
        <v>2674</v>
      </c>
      <c r="F87" s="255"/>
      <c r="G87" s="255"/>
      <c r="H87" s="255"/>
      <c r="L87" s="32"/>
    </row>
    <row r="88" spans="2:12" s="1" customFormat="1" ht="12" customHeight="1">
      <c r="B88" s="32"/>
      <c r="C88" s="27" t="s">
        <v>161</v>
      </c>
      <c r="L88" s="32"/>
    </row>
    <row r="89" spans="2:12" s="1" customFormat="1" ht="16.5" customHeight="1">
      <c r="B89" s="32"/>
      <c r="E89" s="234" t="str">
        <f>E11</f>
        <v>303 - Přeložka vodovod...</v>
      </c>
      <c r="F89" s="255"/>
      <c r="G89" s="255"/>
      <c r="H89" s="255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4. 2. 2022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Brněnské komunikace a.s.</v>
      </c>
      <c r="I93" s="27" t="s">
        <v>30</v>
      </c>
      <c r="J93" s="30" t="str">
        <f>E23</f>
        <v>VIAPONT s.r.o.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164</v>
      </c>
      <c r="D96" s="97"/>
      <c r="E96" s="97"/>
      <c r="F96" s="97"/>
      <c r="G96" s="97"/>
      <c r="H96" s="97"/>
      <c r="I96" s="97"/>
      <c r="J96" s="106" t="s">
        <v>165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166</v>
      </c>
      <c r="J98" s="66">
        <f>J135</f>
        <v>0</v>
      </c>
      <c r="L98" s="32"/>
      <c r="AU98" s="17" t="s">
        <v>167</v>
      </c>
    </row>
    <row r="99" spans="2:47" s="8" customFormat="1" ht="24.95" customHeight="1">
      <c r="B99" s="108"/>
      <c r="D99" s="109" t="s">
        <v>243</v>
      </c>
      <c r="E99" s="110"/>
      <c r="F99" s="110"/>
      <c r="G99" s="110"/>
      <c r="H99" s="110"/>
      <c r="I99" s="110"/>
      <c r="J99" s="111">
        <f>J136</f>
        <v>0</v>
      </c>
      <c r="L99" s="108"/>
    </row>
    <row r="100" spans="2:47" s="9" customFormat="1" ht="19.899999999999999" customHeight="1">
      <c r="B100" s="112"/>
      <c r="D100" s="113" t="s">
        <v>244</v>
      </c>
      <c r="E100" s="114"/>
      <c r="F100" s="114"/>
      <c r="G100" s="114"/>
      <c r="H100" s="114"/>
      <c r="I100" s="114"/>
      <c r="J100" s="115">
        <f>J137</f>
        <v>0</v>
      </c>
      <c r="L100" s="112"/>
    </row>
    <row r="101" spans="2:47" s="9" customFormat="1" ht="19.899999999999999" customHeight="1">
      <c r="B101" s="112"/>
      <c r="D101" s="113" t="s">
        <v>459</v>
      </c>
      <c r="E101" s="114"/>
      <c r="F101" s="114"/>
      <c r="G101" s="114"/>
      <c r="H101" s="114"/>
      <c r="I101" s="114"/>
      <c r="J101" s="115">
        <f>J246</f>
        <v>0</v>
      </c>
      <c r="L101" s="112"/>
    </row>
    <row r="102" spans="2:47" s="9" customFormat="1" ht="19.899999999999999" customHeight="1">
      <c r="B102" s="112"/>
      <c r="D102" s="113" t="s">
        <v>2676</v>
      </c>
      <c r="E102" s="114"/>
      <c r="F102" s="114"/>
      <c r="G102" s="114"/>
      <c r="H102" s="114"/>
      <c r="I102" s="114"/>
      <c r="J102" s="115">
        <f>J263</f>
        <v>0</v>
      </c>
      <c r="L102" s="112"/>
    </row>
    <row r="103" spans="2:47" s="9" customFormat="1" ht="19.899999999999999" customHeight="1">
      <c r="B103" s="112"/>
      <c r="D103" s="113" t="s">
        <v>460</v>
      </c>
      <c r="E103" s="114"/>
      <c r="F103" s="114"/>
      <c r="G103" s="114"/>
      <c r="H103" s="114"/>
      <c r="I103" s="114"/>
      <c r="J103" s="115">
        <f>J288</f>
        <v>0</v>
      </c>
      <c r="L103" s="112"/>
    </row>
    <row r="104" spans="2:47" s="9" customFormat="1" ht="19.899999999999999" customHeight="1">
      <c r="B104" s="112"/>
      <c r="D104" s="113" t="s">
        <v>461</v>
      </c>
      <c r="E104" s="114"/>
      <c r="F104" s="114"/>
      <c r="G104" s="114"/>
      <c r="H104" s="114"/>
      <c r="I104" s="114"/>
      <c r="J104" s="115">
        <f>J308</f>
        <v>0</v>
      </c>
      <c r="L104" s="112"/>
    </row>
    <row r="105" spans="2:47" s="9" customFormat="1" ht="19.899999999999999" customHeight="1">
      <c r="B105" s="112"/>
      <c r="D105" s="113" t="s">
        <v>2106</v>
      </c>
      <c r="E105" s="114"/>
      <c r="F105" s="114"/>
      <c r="G105" s="114"/>
      <c r="H105" s="114"/>
      <c r="I105" s="114"/>
      <c r="J105" s="115">
        <f>J321</f>
        <v>0</v>
      </c>
      <c r="L105" s="112"/>
    </row>
    <row r="106" spans="2:47" s="9" customFormat="1" ht="19.899999999999999" customHeight="1">
      <c r="B106" s="112"/>
      <c r="D106" s="113" t="s">
        <v>462</v>
      </c>
      <c r="E106" s="114"/>
      <c r="F106" s="114"/>
      <c r="G106" s="114"/>
      <c r="H106" s="114"/>
      <c r="I106" s="114"/>
      <c r="J106" s="115">
        <f>J334</f>
        <v>0</v>
      </c>
      <c r="L106" s="112"/>
    </row>
    <row r="107" spans="2:47" s="9" customFormat="1" ht="19.899999999999999" customHeight="1">
      <c r="B107" s="112"/>
      <c r="D107" s="113" t="s">
        <v>245</v>
      </c>
      <c r="E107" s="114"/>
      <c r="F107" s="114"/>
      <c r="G107" s="114"/>
      <c r="H107" s="114"/>
      <c r="I107" s="114"/>
      <c r="J107" s="115">
        <f>J505</f>
        <v>0</v>
      </c>
      <c r="L107" s="112"/>
    </row>
    <row r="108" spans="2:47" s="9" customFormat="1" ht="19.899999999999999" customHeight="1">
      <c r="B108" s="112"/>
      <c r="D108" s="113" t="s">
        <v>246</v>
      </c>
      <c r="E108" s="114"/>
      <c r="F108" s="114"/>
      <c r="G108" s="114"/>
      <c r="H108" s="114"/>
      <c r="I108" s="114"/>
      <c r="J108" s="115">
        <f>J510</f>
        <v>0</v>
      </c>
      <c r="L108" s="112"/>
    </row>
    <row r="109" spans="2:47" s="9" customFormat="1" ht="19.899999999999999" customHeight="1">
      <c r="B109" s="112"/>
      <c r="D109" s="113" t="s">
        <v>463</v>
      </c>
      <c r="E109" s="114"/>
      <c r="F109" s="114"/>
      <c r="G109" s="114"/>
      <c r="H109" s="114"/>
      <c r="I109" s="114"/>
      <c r="J109" s="115">
        <f>J533</f>
        <v>0</v>
      </c>
      <c r="L109" s="112"/>
    </row>
    <row r="110" spans="2:47" s="8" customFormat="1" ht="24.95" customHeight="1">
      <c r="B110" s="108"/>
      <c r="D110" s="109" t="s">
        <v>464</v>
      </c>
      <c r="E110" s="110"/>
      <c r="F110" s="110"/>
      <c r="G110" s="110"/>
      <c r="H110" s="110"/>
      <c r="I110" s="110"/>
      <c r="J110" s="111">
        <f>J536</f>
        <v>0</v>
      </c>
      <c r="L110" s="108"/>
    </row>
    <row r="111" spans="2:47" s="9" customFormat="1" ht="19.899999999999999" customHeight="1">
      <c r="B111" s="112"/>
      <c r="D111" s="113" t="s">
        <v>465</v>
      </c>
      <c r="E111" s="114"/>
      <c r="F111" s="114"/>
      <c r="G111" s="114"/>
      <c r="H111" s="114"/>
      <c r="I111" s="114"/>
      <c r="J111" s="115">
        <f>J537</f>
        <v>0</v>
      </c>
      <c r="L111" s="112"/>
    </row>
    <row r="112" spans="2:47" s="9" customFormat="1" ht="19.899999999999999" customHeight="1">
      <c r="B112" s="112"/>
      <c r="D112" s="113" t="s">
        <v>2677</v>
      </c>
      <c r="E112" s="114"/>
      <c r="F112" s="114"/>
      <c r="G112" s="114"/>
      <c r="H112" s="114"/>
      <c r="I112" s="114"/>
      <c r="J112" s="115">
        <f>J566</f>
        <v>0</v>
      </c>
      <c r="L112" s="112"/>
    </row>
    <row r="113" spans="2:12" s="9" customFormat="1" ht="19.899999999999999" customHeight="1">
      <c r="B113" s="112"/>
      <c r="D113" s="113" t="s">
        <v>2678</v>
      </c>
      <c r="E113" s="114"/>
      <c r="F113" s="114"/>
      <c r="G113" s="114"/>
      <c r="H113" s="114"/>
      <c r="I113" s="114"/>
      <c r="J113" s="115">
        <f>J574</f>
        <v>0</v>
      </c>
      <c r="L113" s="112"/>
    </row>
    <row r="114" spans="2:12" s="1" customFormat="1" ht="21.75" customHeight="1">
      <c r="B114" s="32"/>
      <c r="L114" s="32"/>
    </row>
    <row r="115" spans="2:12" s="1" customFormat="1" ht="6.95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2"/>
    </row>
    <row r="119" spans="2:12" s="1" customFormat="1" ht="6.95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2"/>
    </row>
    <row r="120" spans="2:12" s="1" customFormat="1" ht="24.95" customHeight="1">
      <c r="B120" s="32"/>
      <c r="C120" s="21" t="s">
        <v>174</v>
      </c>
      <c r="L120" s="32"/>
    </row>
    <row r="121" spans="2:12" s="1" customFormat="1" ht="6.95" customHeight="1">
      <c r="B121" s="32"/>
      <c r="L121" s="32"/>
    </row>
    <row r="122" spans="2:12" s="1" customFormat="1" ht="12" customHeight="1">
      <c r="B122" s="32"/>
      <c r="C122" s="27" t="s">
        <v>16</v>
      </c>
      <c r="L122" s="32"/>
    </row>
    <row r="123" spans="2:12" s="1" customFormat="1" ht="26.25" customHeight="1">
      <c r="B123" s="32"/>
      <c r="E123" s="256" t="str">
        <f>E7</f>
        <v>Multifunkční sportovní a kulturní centrum (MFSKC) - křižovatka 4. brána BVV</v>
      </c>
      <c r="F123" s="257"/>
      <c r="G123" s="257"/>
      <c r="H123" s="257"/>
      <c r="L123" s="32"/>
    </row>
    <row r="124" spans="2:12" ht="12" customHeight="1">
      <c r="B124" s="20"/>
      <c r="C124" s="27" t="s">
        <v>159</v>
      </c>
      <c r="L124" s="20"/>
    </row>
    <row r="125" spans="2:12" s="1" customFormat="1" ht="16.5" customHeight="1">
      <c r="B125" s="32"/>
      <c r="E125" s="256" t="s">
        <v>2674</v>
      </c>
      <c r="F125" s="255"/>
      <c r="G125" s="255"/>
      <c r="H125" s="255"/>
      <c r="L125" s="32"/>
    </row>
    <row r="126" spans="2:12" s="1" customFormat="1" ht="12" customHeight="1">
      <c r="B126" s="32"/>
      <c r="C126" s="27" t="s">
        <v>161</v>
      </c>
      <c r="L126" s="32"/>
    </row>
    <row r="127" spans="2:12" s="1" customFormat="1" ht="16.5" customHeight="1">
      <c r="B127" s="32"/>
      <c r="E127" s="234" t="str">
        <f>E11</f>
        <v>303 - Přeložka vodovod...</v>
      </c>
      <c r="F127" s="255"/>
      <c r="G127" s="255"/>
      <c r="H127" s="255"/>
      <c r="L127" s="32"/>
    </row>
    <row r="128" spans="2:12" s="1" customFormat="1" ht="6.95" customHeight="1">
      <c r="B128" s="32"/>
      <c r="L128" s="32"/>
    </row>
    <row r="129" spans="2:65" s="1" customFormat="1" ht="12" customHeight="1">
      <c r="B129" s="32"/>
      <c r="C129" s="27" t="s">
        <v>20</v>
      </c>
      <c r="F129" s="25" t="str">
        <f>F14</f>
        <v xml:space="preserve"> </v>
      </c>
      <c r="I129" s="27" t="s">
        <v>22</v>
      </c>
      <c r="J129" s="52" t="str">
        <f>IF(J14="","",J14)</f>
        <v>4. 2. 2022</v>
      </c>
      <c r="L129" s="32"/>
    </row>
    <row r="130" spans="2:65" s="1" customFormat="1" ht="6.95" customHeight="1">
      <c r="B130" s="32"/>
      <c r="L130" s="32"/>
    </row>
    <row r="131" spans="2:65" s="1" customFormat="1" ht="15.2" customHeight="1">
      <c r="B131" s="32"/>
      <c r="C131" s="27" t="s">
        <v>24</v>
      </c>
      <c r="F131" s="25" t="str">
        <f>E17</f>
        <v>Brněnské komunikace a.s.</v>
      </c>
      <c r="I131" s="27" t="s">
        <v>30</v>
      </c>
      <c r="J131" s="30" t="str">
        <f>E23</f>
        <v>VIAPONT s.r.o.</v>
      </c>
      <c r="L131" s="32"/>
    </row>
    <row r="132" spans="2:65" s="1" customFormat="1" ht="15.2" customHeight="1">
      <c r="B132" s="32"/>
      <c r="C132" s="27" t="s">
        <v>28</v>
      </c>
      <c r="F132" s="25" t="str">
        <f>IF(E20="","",E20)</f>
        <v>Vyplň údaj</v>
      </c>
      <c r="I132" s="27" t="s">
        <v>33</v>
      </c>
      <c r="J132" s="30" t="str">
        <f>E26</f>
        <v xml:space="preserve"> </v>
      </c>
      <c r="L132" s="32"/>
    </row>
    <row r="133" spans="2:65" s="1" customFormat="1" ht="10.35" customHeight="1">
      <c r="B133" s="32"/>
      <c r="L133" s="32"/>
    </row>
    <row r="134" spans="2:65" s="10" customFormat="1" ht="29.25" customHeight="1">
      <c r="B134" s="116"/>
      <c r="C134" s="117" t="s">
        <v>175</v>
      </c>
      <c r="D134" s="118" t="s">
        <v>61</v>
      </c>
      <c r="E134" s="118" t="s">
        <v>57</v>
      </c>
      <c r="F134" s="118" t="s">
        <v>58</v>
      </c>
      <c r="G134" s="118" t="s">
        <v>176</v>
      </c>
      <c r="H134" s="118" t="s">
        <v>177</v>
      </c>
      <c r="I134" s="118" t="s">
        <v>178</v>
      </c>
      <c r="J134" s="118" t="s">
        <v>165</v>
      </c>
      <c r="K134" s="119" t="s">
        <v>179</v>
      </c>
      <c r="L134" s="116"/>
      <c r="M134" s="59" t="s">
        <v>1</v>
      </c>
      <c r="N134" s="60" t="s">
        <v>40</v>
      </c>
      <c r="O134" s="60" t="s">
        <v>180</v>
      </c>
      <c r="P134" s="60" t="s">
        <v>181</v>
      </c>
      <c r="Q134" s="60" t="s">
        <v>182</v>
      </c>
      <c r="R134" s="60" t="s">
        <v>183</v>
      </c>
      <c r="S134" s="60" t="s">
        <v>184</v>
      </c>
      <c r="T134" s="61" t="s">
        <v>185</v>
      </c>
    </row>
    <row r="135" spans="2:65" s="1" customFormat="1" ht="22.9" customHeight="1">
      <c r="B135" s="32"/>
      <c r="C135" s="64" t="s">
        <v>186</v>
      </c>
      <c r="J135" s="120">
        <f>BK135</f>
        <v>0</v>
      </c>
      <c r="L135" s="32"/>
      <c r="M135" s="62"/>
      <c r="N135" s="53"/>
      <c r="O135" s="53"/>
      <c r="P135" s="121">
        <f>P136+P536</f>
        <v>0</v>
      </c>
      <c r="Q135" s="53"/>
      <c r="R135" s="121">
        <f>R136+R536</f>
        <v>0</v>
      </c>
      <c r="S135" s="53"/>
      <c r="T135" s="122">
        <f>T136+T536</f>
        <v>0</v>
      </c>
      <c r="AT135" s="17" t="s">
        <v>75</v>
      </c>
      <c r="AU135" s="17" t="s">
        <v>167</v>
      </c>
      <c r="BK135" s="123">
        <f>BK136+BK536</f>
        <v>0</v>
      </c>
    </row>
    <row r="136" spans="2:65" s="11" customFormat="1" ht="25.9" customHeight="1">
      <c r="B136" s="124"/>
      <c r="D136" s="125" t="s">
        <v>75</v>
      </c>
      <c r="E136" s="126" t="s">
        <v>247</v>
      </c>
      <c r="F136" s="126" t="s">
        <v>248</v>
      </c>
      <c r="I136" s="127"/>
      <c r="J136" s="128">
        <f>BK136</f>
        <v>0</v>
      </c>
      <c r="L136" s="124"/>
      <c r="M136" s="129"/>
      <c r="P136" s="130">
        <f>P137+P246+P263+P288+P308+P321+P334+P505+P510+P533</f>
        <v>0</v>
      </c>
      <c r="R136" s="130">
        <f>R137+R246+R263+R288+R308+R321+R334+R505+R510+R533</f>
        <v>0</v>
      </c>
      <c r="T136" s="131">
        <f>T137+T246+T263+T288+T308+T321+T334+T505+T510+T533</f>
        <v>0</v>
      </c>
      <c r="AR136" s="125" t="s">
        <v>83</v>
      </c>
      <c r="AT136" s="132" t="s">
        <v>75</v>
      </c>
      <c r="AU136" s="132" t="s">
        <v>76</v>
      </c>
      <c r="AY136" s="125" t="s">
        <v>190</v>
      </c>
      <c r="BK136" s="133">
        <f>BK137+BK246+BK263+BK288+BK308+BK321+BK334+BK505+BK510+BK533</f>
        <v>0</v>
      </c>
    </row>
    <row r="137" spans="2:65" s="11" customFormat="1" ht="22.9" customHeight="1">
      <c r="B137" s="124"/>
      <c r="D137" s="125" t="s">
        <v>75</v>
      </c>
      <c r="E137" s="134" t="s">
        <v>83</v>
      </c>
      <c r="F137" s="134" t="s">
        <v>249</v>
      </c>
      <c r="I137" s="127"/>
      <c r="J137" s="135">
        <f>BK137</f>
        <v>0</v>
      </c>
      <c r="L137" s="124"/>
      <c r="M137" s="129"/>
      <c r="P137" s="130">
        <f>SUM(P138:P245)</f>
        <v>0</v>
      </c>
      <c r="R137" s="130">
        <f>SUM(R138:R245)</f>
        <v>0</v>
      </c>
      <c r="T137" s="131">
        <f>SUM(T138:T245)</f>
        <v>0</v>
      </c>
      <c r="AR137" s="125" t="s">
        <v>83</v>
      </c>
      <c r="AT137" s="132" t="s">
        <v>75</v>
      </c>
      <c r="AU137" s="132" t="s">
        <v>83</v>
      </c>
      <c r="AY137" s="125" t="s">
        <v>190</v>
      </c>
      <c r="BK137" s="133">
        <f>SUM(BK138:BK245)</f>
        <v>0</v>
      </c>
    </row>
    <row r="138" spans="2:65" s="1" customFormat="1" ht="33" customHeight="1">
      <c r="B138" s="32"/>
      <c r="C138" s="136" t="s">
        <v>83</v>
      </c>
      <c r="D138" s="136" t="s">
        <v>193</v>
      </c>
      <c r="E138" s="137" t="s">
        <v>2679</v>
      </c>
      <c r="F138" s="138" t="s">
        <v>2680</v>
      </c>
      <c r="G138" s="139" t="s">
        <v>253</v>
      </c>
      <c r="H138" s="140">
        <v>50.28</v>
      </c>
      <c r="I138" s="141"/>
      <c r="J138" s="142">
        <f>ROUND(I138*H138,2)</f>
        <v>0</v>
      </c>
      <c r="K138" s="138" t="s">
        <v>197</v>
      </c>
      <c r="L138" s="32"/>
      <c r="M138" s="143" t="s">
        <v>1</v>
      </c>
      <c r="N138" s="144" t="s">
        <v>41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217</v>
      </c>
      <c r="AT138" s="147" t="s">
        <v>193</v>
      </c>
      <c r="AU138" s="147" t="s">
        <v>85</v>
      </c>
      <c r="AY138" s="17" t="s">
        <v>190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83</v>
      </c>
      <c r="BK138" s="148">
        <f>ROUND(I138*H138,2)</f>
        <v>0</v>
      </c>
      <c r="BL138" s="17" t="s">
        <v>217</v>
      </c>
      <c r="BM138" s="147" t="s">
        <v>85</v>
      </c>
    </row>
    <row r="139" spans="2:65" s="1" customFormat="1">
      <c r="B139" s="32"/>
      <c r="D139" s="149" t="s">
        <v>200</v>
      </c>
      <c r="F139" s="150" t="s">
        <v>2681</v>
      </c>
      <c r="I139" s="151"/>
      <c r="L139" s="32"/>
      <c r="M139" s="152"/>
      <c r="T139" s="56"/>
      <c r="AT139" s="17" t="s">
        <v>200</v>
      </c>
      <c r="AU139" s="17" t="s">
        <v>85</v>
      </c>
    </row>
    <row r="140" spans="2:65" s="12" customFormat="1">
      <c r="B140" s="160"/>
      <c r="D140" s="153" t="s">
        <v>256</v>
      </c>
      <c r="E140" s="161" t="s">
        <v>1</v>
      </c>
      <c r="F140" s="162" t="s">
        <v>2682</v>
      </c>
      <c r="H140" s="163">
        <v>15</v>
      </c>
      <c r="I140" s="164"/>
      <c r="L140" s="160"/>
      <c r="M140" s="165"/>
      <c r="T140" s="166"/>
      <c r="AT140" s="161" t="s">
        <v>256</v>
      </c>
      <c r="AU140" s="161" t="s">
        <v>85</v>
      </c>
      <c r="AV140" s="12" t="s">
        <v>85</v>
      </c>
      <c r="AW140" s="12" t="s">
        <v>32</v>
      </c>
      <c r="AX140" s="12" t="s">
        <v>76</v>
      </c>
      <c r="AY140" s="161" t="s">
        <v>190</v>
      </c>
    </row>
    <row r="141" spans="2:65" s="12" customFormat="1">
      <c r="B141" s="160"/>
      <c r="D141" s="153" t="s">
        <v>256</v>
      </c>
      <c r="E141" s="161" t="s">
        <v>1</v>
      </c>
      <c r="F141" s="162" t="s">
        <v>2683</v>
      </c>
      <c r="H141" s="163">
        <v>33.18</v>
      </c>
      <c r="I141" s="164"/>
      <c r="L141" s="160"/>
      <c r="M141" s="165"/>
      <c r="T141" s="166"/>
      <c r="AT141" s="161" t="s">
        <v>256</v>
      </c>
      <c r="AU141" s="161" t="s">
        <v>85</v>
      </c>
      <c r="AV141" s="12" t="s">
        <v>85</v>
      </c>
      <c r="AW141" s="12" t="s">
        <v>32</v>
      </c>
      <c r="AX141" s="12" t="s">
        <v>76</v>
      </c>
      <c r="AY141" s="161" t="s">
        <v>190</v>
      </c>
    </row>
    <row r="142" spans="2:65" s="12" customFormat="1">
      <c r="B142" s="160"/>
      <c r="D142" s="153" t="s">
        <v>256</v>
      </c>
      <c r="E142" s="161" t="s">
        <v>1</v>
      </c>
      <c r="F142" s="162" t="s">
        <v>2684</v>
      </c>
      <c r="H142" s="163">
        <v>2.1</v>
      </c>
      <c r="I142" s="164"/>
      <c r="L142" s="160"/>
      <c r="M142" s="165"/>
      <c r="T142" s="166"/>
      <c r="AT142" s="161" t="s">
        <v>256</v>
      </c>
      <c r="AU142" s="161" t="s">
        <v>85</v>
      </c>
      <c r="AV142" s="12" t="s">
        <v>85</v>
      </c>
      <c r="AW142" s="12" t="s">
        <v>32</v>
      </c>
      <c r="AX142" s="12" t="s">
        <v>76</v>
      </c>
      <c r="AY142" s="161" t="s">
        <v>190</v>
      </c>
    </row>
    <row r="143" spans="2:65" s="14" customFormat="1">
      <c r="B143" s="173"/>
      <c r="D143" s="153" t="s">
        <v>256</v>
      </c>
      <c r="E143" s="174" t="s">
        <v>1</v>
      </c>
      <c r="F143" s="175" t="s">
        <v>267</v>
      </c>
      <c r="H143" s="176">
        <v>50.28</v>
      </c>
      <c r="I143" s="177"/>
      <c r="L143" s="173"/>
      <c r="M143" s="178"/>
      <c r="T143" s="179"/>
      <c r="AT143" s="174" t="s">
        <v>256</v>
      </c>
      <c r="AU143" s="174" t="s">
        <v>85</v>
      </c>
      <c r="AV143" s="14" t="s">
        <v>217</v>
      </c>
      <c r="AW143" s="14" t="s">
        <v>32</v>
      </c>
      <c r="AX143" s="14" t="s">
        <v>83</v>
      </c>
      <c r="AY143" s="174" t="s">
        <v>190</v>
      </c>
    </row>
    <row r="144" spans="2:65" s="1" customFormat="1" ht="24.2" customHeight="1">
      <c r="B144" s="32"/>
      <c r="C144" s="136" t="s">
        <v>85</v>
      </c>
      <c r="D144" s="136" t="s">
        <v>193</v>
      </c>
      <c r="E144" s="137" t="s">
        <v>1337</v>
      </c>
      <c r="F144" s="138" t="s">
        <v>2685</v>
      </c>
      <c r="G144" s="139" t="s">
        <v>253</v>
      </c>
      <c r="H144" s="140">
        <v>4.6900000000000004</v>
      </c>
      <c r="I144" s="141"/>
      <c r="J144" s="142">
        <f>ROUND(I144*H144,2)</f>
        <v>0</v>
      </c>
      <c r="K144" s="138" t="s">
        <v>197</v>
      </c>
      <c r="L144" s="32"/>
      <c r="M144" s="143" t="s">
        <v>1</v>
      </c>
      <c r="N144" s="144" t="s">
        <v>41</v>
      </c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AR144" s="147" t="s">
        <v>217</v>
      </c>
      <c r="AT144" s="147" t="s">
        <v>193</v>
      </c>
      <c r="AU144" s="147" t="s">
        <v>85</v>
      </c>
      <c r="AY144" s="17" t="s">
        <v>190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7" t="s">
        <v>83</v>
      </c>
      <c r="BK144" s="148">
        <f>ROUND(I144*H144,2)</f>
        <v>0</v>
      </c>
      <c r="BL144" s="17" t="s">
        <v>217</v>
      </c>
      <c r="BM144" s="147" t="s">
        <v>217</v>
      </c>
    </row>
    <row r="145" spans="2:65" s="1" customFormat="1">
      <c r="B145" s="32"/>
      <c r="D145" s="149" t="s">
        <v>200</v>
      </c>
      <c r="F145" s="150" t="s">
        <v>1340</v>
      </c>
      <c r="I145" s="151"/>
      <c r="L145" s="32"/>
      <c r="M145" s="152"/>
      <c r="T145" s="56"/>
      <c r="AT145" s="17" t="s">
        <v>200</v>
      </c>
      <c r="AU145" s="17" t="s">
        <v>85</v>
      </c>
    </row>
    <row r="146" spans="2:65" s="12" customFormat="1">
      <c r="B146" s="160"/>
      <c r="D146" s="153" t="s">
        <v>256</v>
      </c>
      <c r="E146" s="161" t="s">
        <v>1</v>
      </c>
      <c r="F146" s="162" t="s">
        <v>2686</v>
      </c>
      <c r="H146" s="163">
        <v>1.33</v>
      </c>
      <c r="I146" s="164"/>
      <c r="L146" s="160"/>
      <c r="M146" s="165"/>
      <c r="T146" s="166"/>
      <c r="AT146" s="161" t="s">
        <v>256</v>
      </c>
      <c r="AU146" s="161" t="s">
        <v>85</v>
      </c>
      <c r="AV146" s="12" t="s">
        <v>85</v>
      </c>
      <c r="AW146" s="12" t="s">
        <v>32</v>
      </c>
      <c r="AX146" s="12" t="s">
        <v>76</v>
      </c>
      <c r="AY146" s="161" t="s">
        <v>190</v>
      </c>
    </row>
    <row r="147" spans="2:65" s="12" customFormat="1">
      <c r="B147" s="160"/>
      <c r="D147" s="153" t="s">
        <v>256</v>
      </c>
      <c r="E147" s="161" t="s">
        <v>1</v>
      </c>
      <c r="F147" s="162" t="s">
        <v>2687</v>
      </c>
      <c r="H147" s="163">
        <v>3.36</v>
      </c>
      <c r="I147" s="164"/>
      <c r="L147" s="160"/>
      <c r="M147" s="165"/>
      <c r="T147" s="166"/>
      <c r="AT147" s="161" t="s">
        <v>256</v>
      </c>
      <c r="AU147" s="161" t="s">
        <v>85</v>
      </c>
      <c r="AV147" s="12" t="s">
        <v>85</v>
      </c>
      <c r="AW147" s="12" t="s">
        <v>32</v>
      </c>
      <c r="AX147" s="12" t="s">
        <v>76</v>
      </c>
      <c r="AY147" s="161" t="s">
        <v>190</v>
      </c>
    </row>
    <row r="148" spans="2:65" s="14" customFormat="1">
      <c r="B148" s="173"/>
      <c r="D148" s="153" t="s">
        <v>256</v>
      </c>
      <c r="E148" s="174" t="s">
        <v>1</v>
      </c>
      <c r="F148" s="175" t="s">
        <v>267</v>
      </c>
      <c r="H148" s="176">
        <v>4.6899999999999995</v>
      </c>
      <c r="I148" s="177"/>
      <c r="L148" s="173"/>
      <c r="M148" s="178"/>
      <c r="T148" s="179"/>
      <c r="AT148" s="174" t="s">
        <v>256</v>
      </c>
      <c r="AU148" s="174" t="s">
        <v>85</v>
      </c>
      <c r="AV148" s="14" t="s">
        <v>217</v>
      </c>
      <c r="AW148" s="14" t="s">
        <v>32</v>
      </c>
      <c r="AX148" s="14" t="s">
        <v>83</v>
      </c>
      <c r="AY148" s="174" t="s">
        <v>190</v>
      </c>
    </row>
    <row r="149" spans="2:65" s="1" customFormat="1" ht="24.2" customHeight="1">
      <c r="B149" s="32"/>
      <c r="C149" s="136" t="s">
        <v>209</v>
      </c>
      <c r="D149" s="136" t="s">
        <v>193</v>
      </c>
      <c r="E149" s="137" t="s">
        <v>2450</v>
      </c>
      <c r="F149" s="138" t="s">
        <v>2451</v>
      </c>
      <c r="G149" s="139" t="s">
        <v>253</v>
      </c>
      <c r="H149" s="140">
        <v>54.97</v>
      </c>
      <c r="I149" s="141"/>
      <c r="J149" s="142">
        <f>ROUND(I149*H149,2)</f>
        <v>0</v>
      </c>
      <c r="K149" s="138" t="s">
        <v>197</v>
      </c>
      <c r="L149" s="32"/>
      <c r="M149" s="143" t="s">
        <v>1</v>
      </c>
      <c r="N149" s="144" t="s">
        <v>41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217</v>
      </c>
      <c r="AT149" s="147" t="s">
        <v>193</v>
      </c>
      <c r="AU149" s="147" t="s">
        <v>85</v>
      </c>
      <c r="AY149" s="17" t="s">
        <v>190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83</v>
      </c>
      <c r="BK149" s="148">
        <f>ROUND(I149*H149,2)</f>
        <v>0</v>
      </c>
      <c r="BL149" s="17" t="s">
        <v>217</v>
      </c>
      <c r="BM149" s="147" t="s">
        <v>231</v>
      </c>
    </row>
    <row r="150" spans="2:65" s="1" customFormat="1">
      <c r="B150" s="32"/>
      <c r="D150" s="149" t="s">
        <v>200</v>
      </c>
      <c r="F150" s="150" t="s">
        <v>2452</v>
      </c>
      <c r="I150" s="151"/>
      <c r="L150" s="32"/>
      <c r="M150" s="152"/>
      <c r="T150" s="56"/>
      <c r="AT150" s="17" t="s">
        <v>200</v>
      </c>
      <c r="AU150" s="17" t="s">
        <v>85</v>
      </c>
    </row>
    <row r="151" spans="2:65" s="12" customFormat="1">
      <c r="B151" s="160"/>
      <c r="D151" s="153" t="s">
        <v>256</v>
      </c>
      <c r="E151" s="161" t="s">
        <v>1</v>
      </c>
      <c r="F151" s="162" t="s">
        <v>2682</v>
      </c>
      <c r="H151" s="163">
        <v>15</v>
      </c>
      <c r="I151" s="164"/>
      <c r="L151" s="160"/>
      <c r="M151" s="165"/>
      <c r="T151" s="166"/>
      <c r="AT151" s="161" t="s">
        <v>256</v>
      </c>
      <c r="AU151" s="161" t="s">
        <v>85</v>
      </c>
      <c r="AV151" s="12" t="s">
        <v>85</v>
      </c>
      <c r="AW151" s="12" t="s">
        <v>32</v>
      </c>
      <c r="AX151" s="12" t="s">
        <v>76</v>
      </c>
      <c r="AY151" s="161" t="s">
        <v>190</v>
      </c>
    </row>
    <row r="152" spans="2:65" s="12" customFormat="1">
      <c r="B152" s="160"/>
      <c r="D152" s="153" t="s">
        <v>256</v>
      </c>
      <c r="E152" s="161" t="s">
        <v>1</v>
      </c>
      <c r="F152" s="162" t="s">
        <v>2683</v>
      </c>
      <c r="H152" s="163">
        <v>33.18</v>
      </c>
      <c r="I152" s="164"/>
      <c r="L152" s="160"/>
      <c r="M152" s="165"/>
      <c r="T152" s="166"/>
      <c r="AT152" s="161" t="s">
        <v>256</v>
      </c>
      <c r="AU152" s="161" t="s">
        <v>85</v>
      </c>
      <c r="AV152" s="12" t="s">
        <v>85</v>
      </c>
      <c r="AW152" s="12" t="s">
        <v>32</v>
      </c>
      <c r="AX152" s="12" t="s">
        <v>76</v>
      </c>
      <c r="AY152" s="161" t="s">
        <v>190</v>
      </c>
    </row>
    <row r="153" spans="2:65" s="12" customFormat="1">
      <c r="B153" s="160"/>
      <c r="D153" s="153" t="s">
        <v>256</v>
      </c>
      <c r="E153" s="161" t="s">
        <v>1</v>
      </c>
      <c r="F153" s="162" t="s">
        <v>2684</v>
      </c>
      <c r="H153" s="163">
        <v>2.1</v>
      </c>
      <c r="I153" s="164"/>
      <c r="L153" s="160"/>
      <c r="M153" s="165"/>
      <c r="T153" s="166"/>
      <c r="AT153" s="161" t="s">
        <v>256</v>
      </c>
      <c r="AU153" s="161" t="s">
        <v>85</v>
      </c>
      <c r="AV153" s="12" t="s">
        <v>85</v>
      </c>
      <c r="AW153" s="12" t="s">
        <v>32</v>
      </c>
      <c r="AX153" s="12" t="s">
        <v>76</v>
      </c>
      <c r="AY153" s="161" t="s">
        <v>190</v>
      </c>
    </row>
    <row r="154" spans="2:65" s="12" customFormat="1">
      <c r="B154" s="160"/>
      <c r="D154" s="153" t="s">
        <v>256</v>
      </c>
      <c r="E154" s="161" t="s">
        <v>1</v>
      </c>
      <c r="F154" s="162" t="s">
        <v>2686</v>
      </c>
      <c r="H154" s="163">
        <v>1.33</v>
      </c>
      <c r="I154" s="164"/>
      <c r="L154" s="160"/>
      <c r="M154" s="165"/>
      <c r="T154" s="166"/>
      <c r="AT154" s="161" t="s">
        <v>256</v>
      </c>
      <c r="AU154" s="161" t="s">
        <v>85</v>
      </c>
      <c r="AV154" s="12" t="s">
        <v>85</v>
      </c>
      <c r="AW154" s="12" t="s">
        <v>32</v>
      </c>
      <c r="AX154" s="12" t="s">
        <v>76</v>
      </c>
      <c r="AY154" s="161" t="s">
        <v>190</v>
      </c>
    </row>
    <row r="155" spans="2:65" s="12" customFormat="1">
      <c r="B155" s="160"/>
      <c r="D155" s="153" t="s">
        <v>256</v>
      </c>
      <c r="E155" s="161" t="s">
        <v>1</v>
      </c>
      <c r="F155" s="162" t="s">
        <v>2687</v>
      </c>
      <c r="H155" s="163">
        <v>3.36</v>
      </c>
      <c r="I155" s="164"/>
      <c r="L155" s="160"/>
      <c r="M155" s="165"/>
      <c r="T155" s="166"/>
      <c r="AT155" s="161" t="s">
        <v>256</v>
      </c>
      <c r="AU155" s="161" t="s">
        <v>85</v>
      </c>
      <c r="AV155" s="12" t="s">
        <v>85</v>
      </c>
      <c r="AW155" s="12" t="s">
        <v>32</v>
      </c>
      <c r="AX155" s="12" t="s">
        <v>76</v>
      </c>
      <c r="AY155" s="161" t="s">
        <v>190</v>
      </c>
    </row>
    <row r="156" spans="2:65" s="14" customFormat="1">
      <c r="B156" s="173"/>
      <c r="D156" s="153" t="s">
        <v>256</v>
      </c>
      <c r="E156" s="174" t="s">
        <v>1</v>
      </c>
      <c r="F156" s="175" t="s">
        <v>267</v>
      </c>
      <c r="H156" s="176">
        <v>54.97</v>
      </c>
      <c r="I156" s="177"/>
      <c r="L156" s="173"/>
      <c r="M156" s="178"/>
      <c r="T156" s="179"/>
      <c r="AT156" s="174" t="s">
        <v>256</v>
      </c>
      <c r="AU156" s="174" t="s">
        <v>85</v>
      </c>
      <c r="AV156" s="14" t="s">
        <v>217</v>
      </c>
      <c r="AW156" s="14" t="s">
        <v>32</v>
      </c>
      <c r="AX156" s="14" t="s">
        <v>83</v>
      </c>
      <c r="AY156" s="174" t="s">
        <v>190</v>
      </c>
    </row>
    <row r="157" spans="2:65" s="1" customFormat="1" ht="24.2" customHeight="1">
      <c r="B157" s="32"/>
      <c r="C157" s="136" t="s">
        <v>217</v>
      </c>
      <c r="D157" s="136" t="s">
        <v>193</v>
      </c>
      <c r="E157" s="137" t="s">
        <v>2107</v>
      </c>
      <c r="F157" s="138" t="s">
        <v>2108</v>
      </c>
      <c r="G157" s="139" t="s">
        <v>2109</v>
      </c>
      <c r="H157" s="140">
        <v>80</v>
      </c>
      <c r="I157" s="141"/>
      <c r="J157" s="142">
        <f>ROUND(I157*H157,2)</f>
        <v>0</v>
      </c>
      <c r="K157" s="138" t="s">
        <v>197</v>
      </c>
      <c r="L157" s="32"/>
      <c r="M157" s="143" t="s">
        <v>1</v>
      </c>
      <c r="N157" s="144" t="s">
        <v>41</v>
      </c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AR157" s="147" t="s">
        <v>217</v>
      </c>
      <c r="AT157" s="147" t="s">
        <v>193</v>
      </c>
      <c r="AU157" s="147" t="s">
        <v>85</v>
      </c>
      <c r="AY157" s="17" t="s">
        <v>190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7" t="s">
        <v>83</v>
      </c>
      <c r="BK157" s="148">
        <f>ROUND(I157*H157,2)</f>
        <v>0</v>
      </c>
      <c r="BL157" s="17" t="s">
        <v>217</v>
      </c>
      <c r="BM157" s="147" t="s">
        <v>500</v>
      </c>
    </row>
    <row r="158" spans="2:65" s="1" customFormat="1">
      <c r="B158" s="32"/>
      <c r="D158" s="149" t="s">
        <v>200</v>
      </c>
      <c r="F158" s="150" t="s">
        <v>2110</v>
      </c>
      <c r="I158" s="151"/>
      <c r="L158" s="32"/>
      <c r="M158" s="152"/>
      <c r="T158" s="56"/>
      <c r="AT158" s="17" t="s">
        <v>200</v>
      </c>
      <c r="AU158" s="17" t="s">
        <v>85</v>
      </c>
    </row>
    <row r="159" spans="2:65" s="1" customFormat="1" ht="24.2" customHeight="1">
      <c r="B159" s="32"/>
      <c r="C159" s="136" t="s">
        <v>189</v>
      </c>
      <c r="D159" s="136" t="s">
        <v>193</v>
      </c>
      <c r="E159" s="137" t="s">
        <v>2111</v>
      </c>
      <c r="F159" s="138" t="s">
        <v>2112</v>
      </c>
      <c r="G159" s="139" t="s">
        <v>2113</v>
      </c>
      <c r="H159" s="140">
        <v>10</v>
      </c>
      <c r="I159" s="141"/>
      <c r="J159" s="142">
        <f>ROUND(I159*H159,2)</f>
        <v>0</v>
      </c>
      <c r="K159" s="138" t="s">
        <v>197</v>
      </c>
      <c r="L159" s="32"/>
      <c r="M159" s="143" t="s">
        <v>1</v>
      </c>
      <c r="N159" s="144" t="s">
        <v>41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217</v>
      </c>
      <c r="AT159" s="147" t="s">
        <v>193</v>
      </c>
      <c r="AU159" s="147" t="s">
        <v>85</v>
      </c>
      <c r="AY159" s="17" t="s">
        <v>190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83</v>
      </c>
      <c r="BK159" s="148">
        <f>ROUND(I159*H159,2)</f>
        <v>0</v>
      </c>
      <c r="BL159" s="17" t="s">
        <v>217</v>
      </c>
      <c r="BM159" s="147" t="s">
        <v>511</v>
      </c>
    </row>
    <row r="160" spans="2:65" s="1" customFormat="1">
      <c r="B160" s="32"/>
      <c r="D160" s="149" t="s">
        <v>200</v>
      </c>
      <c r="F160" s="150" t="s">
        <v>2114</v>
      </c>
      <c r="I160" s="151"/>
      <c r="L160" s="32"/>
      <c r="M160" s="152"/>
      <c r="T160" s="56"/>
      <c r="AT160" s="17" t="s">
        <v>200</v>
      </c>
      <c r="AU160" s="17" t="s">
        <v>85</v>
      </c>
    </row>
    <row r="161" spans="2:65" s="1" customFormat="1" ht="24.2" customHeight="1">
      <c r="B161" s="32"/>
      <c r="C161" s="136" t="s">
        <v>231</v>
      </c>
      <c r="D161" s="136" t="s">
        <v>193</v>
      </c>
      <c r="E161" s="137" t="s">
        <v>2688</v>
      </c>
      <c r="F161" s="138" t="s">
        <v>2689</v>
      </c>
      <c r="G161" s="139" t="s">
        <v>435</v>
      </c>
      <c r="H161" s="140">
        <v>1</v>
      </c>
      <c r="I161" s="141"/>
      <c r="J161" s="142">
        <f>ROUND(I161*H161,2)</f>
        <v>0</v>
      </c>
      <c r="K161" s="138" t="s">
        <v>197</v>
      </c>
      <c r="L161" s="32"/>
      <c r="M161" s="143" t="s">
        <v>1</v>
      </c>
      <c r="N161" s="144" t="s">
        <v>41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AR161" s="147" t="s">
        <v>217</v>
      </c>
      <c r="AT161" s="147" t="s">
        <v>193</v>
      </c>
      <c r="AU161" s="147" t="s">
        <v>85</v>
      </c>
      <c r="AY161" s="17" t="s">
        <v>190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83</v>
      </c>
      <c r="BK161" s="148">
        <f>ROUND(I161*H161,2)</f>
        <v>0</v>
      </c>
      <c r="BL161" s="17" t="s">
        <v>217</v>
      </c>
      <c r="BM161" s="147" t="s">
        <v>526</v>
      </c>
    </row>
    <row r="162" spans="2:65" s="1" customFormat="1">
      <c r="B162" s="32"/>
      <c r="D162" s="149" t="s">
        <v>200</v>
      </c>
      <c r="F162" s="150" t="s">
        <v>2690</v>
      </c>
      <c r="I162" s="151"/>
      <c r="L162" s="32"/>
      <c r="M162" s="152"/>
      <c r="T162" s="56"/>
      <c r="AT162" s="17" t="s">
        <v>200</v>
      </c>
      <c r="AU162" s="17" t="s">
        <v>85</v>
      </c>
    </row>
    <row r="163" spans="2:65" s="1" customFormat="1" ht="16.5" customHeight="1">
      <c r="B163" s="32"/>
      <c r="C163" s="136" t="s">
        <v>238</v>
      </c>
      <c r="D163" s="136" t="s">
        <v>193</v>
      </c>
      <c r="E163" s="137" t="s">
        <v>2457</v>
      </c>
      <c r="F163" s="138" t="s">
        <v>2458</v>
      </c>
      <c r="G163" s="139" t="s">
        <v>435</v>
      </c>
      <c r="H163" s="140">
        <v>1</v>
      </c>
      <c r="I163" s="141"/>
      <c r="J163" s="142">
        <f>ROUND(I163*H163,2)</f>
        <v>0</v>
      </c>
      <c r="K163" s="138" t="s">
        <v>197</v>
      </c>
      <c r="L163" s="32"/>
      <c r="M163" s="143" t="s">
        <v>1</v>
      </c>
      <c r="N163" s="144" t="s">
        <v>41</v>
      </c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AR163" s="147" t="s">
        <v>217</v>
      </c>
      <c r="AT163" s="147" t="s">
        <v>193</v>
      </c>
      <c r="AU163" s="147" t="s">
        <v>85</v>
      </c>
      <c r="AY163" s="17" t="s">
        <v>190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83</v>
      </c>
      <c r="BK163" s="148">
        <f>ROUND(I163*H163,2)</f>
        <v>0</v>
      </c>
      <c r="BL163" s="17" t="s">
        <v>217</v>
      </c>
      <c r="BM163" s="147" t="s">
        <v>349</v>
      </c>
    </row>
    <row r="164" spans="2:65" s="1" customFormat="1">
      <c r="B164" s="32"/>
      <c r="D164" s="149" t="s">
        <v>200</v>
      </c>
      <c r="F164" s="150" t="s">
        <v>2459</v>
      </c>
      <c r="I164" s="151"/>
      <c r="L164" s="32"/>
      <c r="M164" s="152"/>
      <c r="T164" s="56"/>
      <c r="AT164" s="17" t="s">
        <v>200</v>
      </c>
      <c r="AU164" s="17" t="s">
        <v>85</v>
      </c>
    </row>
    <row r="165" spans="2:65" s="1" customFormat="1" ht="24.2" customHeight="1">
      <c r="B165" s="32"/>
      <c r="C165" s="136" t="s">
        <v>500</v>
      </c>
      <c r="D165" s="136" t="s">
        <v>193</v>
      </c>
      <c r="E165" s="137" t="s">
        <v>2463</v>
      </c>
      <c r="F165" s="138" t="s">
        <v>2464</v>
      </c>
      <c r="G165" s="139" t="s">
        <v>435</v>
      </c>
      <c r="H165" s="140">
        <v>6</v>
      </c>
      <c r="I165" s="141"/>
      <c r="J165" s="142">
        <f>ROUND(I165*H165,2)</f>
        <v>0</v>
      </c>
      <c r="K165" s="138" t="s">
        <v>197</v>
      </c>
      <c r="L165" s="32"/>
      <c r="M165" s="143" t="s">
        <v>1</v>
      </c>
      <c r="N165" s="144" t="s">
        <v>41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AR165" s="147" t="s">
        <v>217</v>
      </c>
      <c r="AT165" s="147" t="s">
        <v>193</v>
      </c>
      <c r="AU165" s="147" t="s">
        <v>85</v>
      </c>
      <c r="AY165" s="17" t="s">
        <v>190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83</v>
      </c>
      <c r="BK165" s="148">
        <f>ROUND(I165*H165,2)</f>
        <v>0</v>
      </c>
      <c r="BL165" s="17" t="s">
        <v>217</v>
      </c>
      <c r="BM165" s="147" t="s">
        <v>367</v>
      </c>
    </row>
    <row r="166" spans="2:65" s="1" customFormat="1">
      <c r="B166" s="32"/>
      <c r="D166" s="149" t="s">
        <v>200</v>
      </c>
      <c r="F166" s="150" t="s">
        <v>2465</v>
      </c>
      <c r="I166" s="151"/>
      <c r="L166" s="32"/>
      <c r="M166" s="152"/>
      <c r="T166" s="56"/>
      <c r="AT166" s="17" t="s">
        <v>200</v>
      </c>
      <c r="AU166" s="17" t="s">
        <v>85</v>
      </c>
    </row>
    <row r="167" spans="2:65" s="1" customFormat="1" ht="16.5" customHeight="1">
      <c r="B167" s="32"/>
      <c r="C167" s="136" t="s">
        <v>391</v>
      </c>
      <c r="D167" s="136" t="s">
        <v>193</v>
      </c>
      <c r="E167" s="137" t="s">
        <v>2115</v>
      </c>
      <c r="F167" s="138" t="s">
        <v>2116</v>
      </c>
      <c r="G167" s="139" t="s">
        <v>435</v>
      </c>
      <c r="H167" s="140">
        <v>150</v>
      </c>
      <c r="I167" s="141"/>
      <c r="J167" s="142">
        <f>ROUND(I167*H167,2)</f>
        <v>0</v>
      </c>
      <c r="K167" s="138" t="s">
        <v>197</v>
      </c>
      <c r="L167" s="32"/>
      <c r="M167" s="143" t="s">
        <v>1</v>
      </c>
      <c r="N167" s="144" t="s">
        <v>41</v>
      </c>
      <c r="P167" s="145">
        <f>O167*H167</f>
        <v>0</v>
      </c>
      <c r="Q167" s="145">
        <v>0</v>
      </c>
      <c r="R167" s="145">
        <f>Q167*H167</f>
        <v>0</v>
      </c>
      <c r="S167" s="145">
        <v>0</v>
      </c>
      <c r="T167" s="146">
        <f>S167*H167</f>
        <v>0</v>
      </c>
      <c r="AR167" s="147" t="s">
        <v>217</v>
      </c>
      <c r="AT167" s="147" t="s">
        <v>193</v>
      </c>
      <c r="AU167" s="147" t="s">
        <v>85</v>
      </c>
      <c r="AY167" s="17" t="s">
        <v>190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7" t="s">
        <v>83</v>
      </c>
      <c r="BK167" s="148">
        <f>ROUND(I167*H167,2)</f>
        <v>0</v>
      </c>
      <c r="BL167" s="17" t="s">
        <v>217</v>
      </c>
      <c r="BM167" s="147" t="s">
        <v>414</v>
      </c>
    </row>
    <row r="168" spans="2:65" s="1" customFormat="1">
      <c r="B168" s="32"/>
      <c r="D168" s="149" t="s">
        <v>200</v>
      </c>
      <c r="F168" s="150" t="s">
        <v>2117</v>
      </c>
      <c r="I168" s="151"/>
      <c r="L168" s="32"/>
      <c r="M168" s="152"/>
      <c r="T168" s="56"/>
      <c r="AT168" s="17" t="s">
        <v>200</v>
      </c>
      <c r="AU168" s="17" t="s">
        <v>85</v>
      </c>
    </row>
    <row r="169" spans="2:65" s="12" customFormat="1">
      <c r="B169" s="160"/>
      <c r="D169" s="153" t="s">
        <v>256</v>
      </c>
      <c r="E169" s="161" t="s">
        <v>1</v>
      </c>
      <c r="F169" s="162" t="s">
        <v>2691</v>
      </c>
      <c r="H169" s="163">
        <v>150</v>
      </c>
      <c r="I169" s="164"/>
      <c r="L169" s="160"/>
      <c r="M169" s="165"/>
      <c r="T169" s="166"/>
      <c r="AT169" s="161" t="s">
        <v>256</v>
      </c>
      <c r="AU169" s="161" t="s">
        <v>85</v>
      </c>
      <c r="AV169" s="12" t="s">
        <v>85</v>
      </c>
      <c r="AW169" s="12" t="s">
        <v>32</v>
      </c>
      <c r="AX169" s="12" t="s">
        <v>76</v>
      </c>
      <c r="AY169" s="161" t="s">
        <v>190</v>
      </c>
    </row>
    <row r="170" spans="2:65" s="14" customFormat="1">
      <c r="B170" s="173"/>
      <c r="D170" s="153" t="s">
        <v>256</v>
      </c>
      <c r="E170" s="174" t="s">
        <v>1</v>
      </c>
      <c r="F170" s="175" t="s">
        <v>267</v>
      </c>
      <c r="H170" s="176">
        <v>150</v>
      </c>
      <c r="I170" s="177"/>
      <c r="L170" s="173"/>
      <c r="M170" s="178"/>
      <c r="T170" s="179"/>
      <c r="AT170" s="174" t="s">
        <v>256</v>
      </c>
      <c r="AU170" s="174" t="s">
        <v>85</v>
      </c>
      <c r="AV170" s="14" t="s">
        <v>217</v>
      </c>
      <c r="AW170" s="14" t="s">
        <v>32</v>
      </c>
      <c r="AX170" s="14" t="s">
        <v>83</v>
      </c>
      <c r="AY170" s="174" t="s">
        <v>190</v>
      </c>
    </row>
    <row r="171" spans="2:65" s="1" customFormat="1" ht="21.75" customHeight="1">
      <c r="B171" s="32"/>
      <c r="C171" s="136" t="s">
        <v>511</v>
      </c>
      <c r="D171" s="136" t="s">
        <v>193</v>
      </c>
      <c r="E171" s="137" t="s">
        <v>2119</v>
      </c>
      <c r="F171" s="138" t="s">
        <v>2120</v>
      </c>
      <c r="G171" s="139" t="s">
        <v>435</v>
      </c>
      <c r="H171" s="140">
        <v>150</v>
      </c>
      <c r="I171" s="141"/>
      <c r="J171" s="142">
        <f>ROUND(I171*H171,2)</f>
        <v>0</v>
      </c>
      <c r="K171" s="138" t="s">
        <v>197</v>
      </c>
      <c r="L171" s="32"/>
      <c r="M171" s="143" t="s">
        <v>1</v>
      </c>
      <c r="N171" s="144" t="s">
        <v>41</v>
      </c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217</v>
      </c>
      <c r="AT171" s="147" t="s">
        <v>193</v>
      </c>
      <c r="AU171" s="147" t="s">
        <v>85</v>
      </c>
      <c r="AY171" s="17" t="s">
        <v>190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7" t="s">
        <v>83</v>
      </c>
      <c r="BK171" s="148">
        <f>ROUND(I171*H171,2)</f>
        <v>0</v>
      </c>
      <c r="BL171" s="17" t="s">
        <v>217</v>
      </c>
      <c r="BM171" s="147" t="s">
        <v>408</v>
      </c>
    </row>
    <row r="172" spans="2:65" s="1" customFormat="1">
      <c r="B172" s="32"/>
      <c r="D172" s="149" t="s">
        <v>200</v>
      </c>
      <c r="F172" s="150" t="s">
        <v>2121</v>
      </c>
      <c r="I172" s="151"/>
      <c r="L172" s="32"/>
      <c r="M172" s="152"/>
      <c r="T172" s="56"/>
      <c r="AT172" s="17" t="s">
        <v>200</v>
      </c>
      <c r="AU172" s="17" t="s">
        <v>85</v>
      </c>
    </row>
    <row r="173" spans="2:65" s="1" customFormat="1" ht="24.2" customHeight="1">
      <c r="B173" s="32"/>
      <c r="C173" s="136" t="s">
        <v>518</v>
      </c>
      <c r="D173" s="136" t="s">
        <v>193</v>
      </c>
      <c r="E173" s="137" t="s">
        <v>2122</v>
      </c>
      <c r="F173" s="138" t="s">
        <v>2123</v>
      </c>
      <c r="G173" s="139" t="s">
        <v>435</v>
      </c>
      <c r="H173" s="140">
        <v>150</v>
      </c>
      <c r="I173" s="141"/>
      <c r="J173" s="142">
        <f>ROUND(I173*H173,2)</f>
        <v>0</v>
      </c>
      <c r="K173" s="138" t="s">
        <v>197</v>
      </c>
      <c r="L173" s="32"/>
      <c r="M173" s="143" t="s">
        <v>1</v>
      </c>
      <c r="N173" s="144" t="s">
        <v>41</v>
      </c>
      <c r="P173" s="145">
        <f>O173*H173</f>
        <v>0</v>
      </c>
      <c r="Q173" s="145">
        <v>0</v>
      </c>
      <c r="R173" s="145">
        <f>Q173*H173</f>
        <v>0</v>
      </c>
      <c r="S173" s="145">
        <v>0</v>
      </c>
      <c r="T173" s="146">
        <f>S173*H173</f>
        <v>0</v>
      </c>
      <c r="AR173" s="147" t="s">
        <v>217</v>
      </c>
      <c r="AT173" s="147" t="s">
        <v>193</v>
      </c>
      <c r="AU173" s="147" t="s">
        <v>85</v>
      </c>
      <c r="AY173" s="17" t="s">
        <v>190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83</v>
      </c>
      <c r="BK173" s="148">
        <f>ROUND(I173*H173,2)</f>
        <v>0</v>
      </c>
      <c r="BL173" s="17" t="s">
        <v>217</v>
      </c>
      <c r="BM173" s="147" t="s">
        <v>281</v>
      </c>
    </row>
    <row r="174" spans="2:65" s="1" customFormat="1">
      <c r="B174" s="32"/>
      <c r="D174" s="149" t="s">
        <v>200</v>
      </c>
      <c r="F174" s="150" t="s">
        <v>2124</v>
      </c>
      <c r="I174" s="151"/>
      <c r="L174" s="32"/>
      <c r="M174" s="152"/>
      <c r="T174" s="56"/>
      <c r="AT174" s="17" t="s">
        <v>200</v>
      </c>
      <c r="AU174" s="17" t="s">
        <v>85</v>
      </c>
    </row>
    <row r="175" spans="2:65" s="1" customFormat="1" ht="24.2" customHeight="1">
      <c r="B175" s="32"/>
      <c r="C175" s="136" t="s">
        <v>526</v>
      </c>
      <c r="D175" s="136" t="s">
        <v>193</v>
      </c>
      <c r="E175" s="137" t="s">
        <v>2125</v>
      </c>
      <c r="F175" s="138" t="s">
        <v>2126</v>
      </c>
      <c r="G175" s="139" t="s">
        <v>435</v>
      </c>
      <c r="H175" s="140">
        <v>15</v>
      </c>
      <c r="I175" s="141"/>
      <c r="J175" s="142">
        <f>ROUND(I175*H175,2)</f>
        <v>0</v>
      </c>
      <c r="K175" s="138" t="s">
        <v>197</v>
      </c>
      <c r="L175" s="32"/>
      <c r="M175" s="143" t="s">
        <v>1</v>
      </c>
      <c r="N175" s="144" t="s">
        <v>41</v>
      </c>
      <c r="P175" s="145">
        <f>O175*H175</f>
        <v>0</v>
      </c>
      <c r="Q175" s="145">
        <v>0</v>
      </c>
      <c r="R175" s="145">
        <f>Q175*H175</f>
        <v>0</v>
      </c>
      <c r="S175" s="145">
        <v>0</v>
      </c>
      <c r="T175" s="146">
        <f>S175*H175</f>
        <v>0</v>
      </c>
      <c r="AR175" s="147" t="s">
        <v>217</v>
      </c>
      <c r="AT175" s="147" t="s">
        <v>193</v>
      </c>
      <c r="AU175" s="147" t="s">
        <v>85</v>
      </c>
      <c r="AY175" s="17" t="s">
        <v>190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7" t="s">
        <v>83</v>
      </c>
      <c r="BK175" s="148">
        <f>ROUND(I175*H175,2)</f>
        <v>0</v>
      </c>
      <c r="BL175" s="17" t="s">
        <v>217</v>
      </c>
      <c r="BM175" s="147" t="s">
        <v>588</v>
      </c>
    </row>
    <row r="176" spans="2:65" s="1" customFormat="1">
      <c r="B176" s="32"/>
      <c r="D176" s="149" t="s">
        <v>200</v>
      </c>
      <c r="F176" s="150" t="s">
        <v>2127</v>
      </c>
      <c r="I176" s="151"/>
      <c r="L176" s="32"/>
      <c r="M176" s="152"/>
      <c r="T176" s="56"/>
      <c r="AT176" s="17" t="s">
        <v>200</v>
      </c>
      <c r="AU176" s="17" t="s">
        <v>85</v>
      </c>
    </row>
    <row r="177" spans="2:65" s="1" customFormat="1" ht="24.2" customHeight="1">
      <c r="B177" s="32"/>
      <c r="C177" s="136" t="s">
        <v>533</v>
      </c>
      <c r="D177" s="136" t="s">
        <v>193</v>
      </c>
      <c r="E177" s="137" t="s">
        <v>2467</v>
      </c>
      <c r="F177" s="138" t="s">
        <v>2468</v>
      </c>
      <c r="G177" s="139" t="s">
        <v>253</v>
      </c>
      <c r="H177" s="140">
        <v>6</v>
      </c>
      <c r="I177" s="141"/>
      <c r="J177" s="142">
        <f>ROUND(I177*H177,2)</f>
        <v>0</v>
      </c>
      <c r="K177" s="138" t="s">
        <v>197</v>
      </c>
      <c r="L177" s="32"/>
      <c r="M177" s="143" t="s">
        <v>1</v>
      </c>
      <c r="N177" s="144" t="s">
        <v>41</v>
      </c>
      <c r="P177" s="145">
        <f>O177*H177</f>
        <v>0</v>
      </c>
      <c r="Q177" s="145">
        <v>0</v>
      </c>
      <c r="R177" s="145">
        <f>Q177*H177</f>
        <v>0</v>
      </c>
      <c r="S177" s="145">
        <v>0</v>
      </c>
      <c r="T177" s="146">
        <f>S177*H177</f>
        <v>0</v>
      </c>
      <c r="AR177" s="147" t="s">
        <v>217</v>
      </c>
      <c r="AT177" s="147" t="s">
        <v>193</v>
      </c>
      <c r="AU177" s="147" t="s">
        <v>85</v>
      </c>
      <c r="AY177" s="17" t="s">
        <v>190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7" t="s">
        <v>83</v>
      </c>
      <c r="BK177" s="148">
        <f>ROUND(I177*H177,2)</f>
        <v>0</v>
      </c>
      <c r="BL177" s="17" t="s">
        <v>217</v>
      </c>
      <c r="BM177" s="147" t="s">
        <v>377</v>
      </c>
    </row>
    <row r="178" spans="2:65" s="1" customFormat="1">
      <c r="B178" s="32"/>
      <c r="D178" s="149" t="s">
        <v>200</v>
      </c>
      <c r="F178" s="150" t="s">
        <v>2469</v>
      </c>
      <c r="I178" s="151"/>
      <c r="L178" s="32"/>
      <c r="M178" s="152"/>
      <c r="T178" s="56"/>
      <c r="AT178" s="17" t="s">
        <v>200</v>
      </c>
      <c r="AU178" s="17" t="s">
        <v>85</v>
      </c>
    </row>
    <row r="179" spans="2:65" s="12" customFormat="1">
      <c r="B179" s="160"/>
      <c r="D179" s="153" t="s">
        <v>256</v>
      </c>
      <c r="E179" s="161" t="s">
        <v>1</v>
      </c>
      <c r="F179" s="162" t="s">
        <v>2692</v>
      </c>
      <c r="H179" s="163">
        <v>6</v>
      </c>
      <c r="I179" s="164"/>
      <c r="L179" s="160"/>
      <c r="M179" s="165"/>
      <c r="T179" s="166"/>
      <c r="AT179" s="161" t="s">
        <v>256</v>
      </c>
      <c r="AU179" s="161" t="s">
        <v>85</v>
      </c>
      <c r="AV179" s="12" t="s">
        <v>85</v>
      </c>
      <c r="AW179" s="12" t="s">
        <v>32</v>
      </c>
      <c r="AX179" s="12" t="s">
        <v>76</v>
      </c>
      <c r="AY179" s="161" t="s">
        <v>190</v>
      </c>
    </row>
    <row r="180" spans="2:65" s="14" customFormat="1">
      <c r="B180" s="173"/>
      <c r="D180" s="153" t="s">
        <v>256</v>
      </c>
      <c r="E180" s="174" t="s">
        <v>1</v>
      </c>
      <c r="F180" s="175" t="s">
        <v>267</v>
      </c>
      <c r="H180" s="176">
        <v>6</v>
      </c>
      <c r="I180" s="177"/>
      <c r="L180" s="173"/>
      <c r="M180" s="178"/>
      <c r="T180" s="179"/>
      <c r="AT180" s="174" t="s">
        <v>256</v>
      </c>
      <c r="AU180" s="174" t="s">
        <v>85</v>
      </c>
      <c r="AV180" s="14" t="s">
        <v>217</v>
      </c>
      <c r="AW180" s="14" t="s">
        <v>32</v>
      </c>
      <c r="AX180" s="14" t="s">
        <v>83</v>
      </c>
      <c r="AY180" s="174" t="s">
        <v>190</v>
      </c>
    </row>
    <row r="181" spans="2:65" s="1" customFormat="1" ht="24.2" customHeight="1">
      <c r="B181" s="32"/>
      <c r="C181" s="136" t="s">
        <v>349</v>
      </c>
      <c r="D181" s="136" t="s">
        <v>193</v>
      </c>
      <c r="E181" s="137" t="s">
        <v>2132</v>
      </c>
      <c r="F181" s="138" t="s">
        <v>2133</v>
      </c>
      <c r="G181" s="139" t="s">
        <v>284</v>
      </c>
      <c r="H181" s="140">
        <v>35.436</v>
      </c>
      <c r="I181" s="141"/>
      <c r="J181" s="142">
        <f>ROUND(I181*H181,2)</f>
        <v>0</v>
      </c>
      <c r="K181" s="138" t="s">
        <v>197</v>
      </c>
      <c r="L181" s="32"/>
      <c r="M181" s="143" t="s">
        <v>1</v>
      </c>
      <c r="N181" s="144" t="s">
        <v>41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217</v>
      </c>
      <c r="AT181" s="147" t="s">
        <v>193</v>
      </c>
      <c r="AU181" s="147" t="s">
        <v>85</v>
      </c>
      <c r="AY181" s="17" t="s">
        <v>190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83</v>
      </c>
      <c r="BK181" s="148">
        <f>ROUND(I181*H181,2)</f>
        <v>0</v>
      </c>
      <c r="BL181" s="17" t="s">
        <v>217</v>
      </c>
      <c r="BM181" s="147" t="s">
        <v>385</v>
      </c>
    </row>
    <row r="182" spans="2:65" s="1" customFormat="1">
      <c r="B182" s="32"/>
      <c r="D182" s="149" t="s">
        <v>200</v>
      </c>
      <c r="F182" s="150" t="s">
        <v>2134</v>
      </c>
      <c r="I182" s="151"/>
      <c r="L182" s="32"/>
      <c r="M182" s="152"/>
      <c r="T182" s="56"/>
      <c r="AT182" s="17" t="s">
        <v>200</v>
      </c>
      <c r="AU182" s="17" t="s">
        <v>85</v>
      </c>
    </row>
    <row r="183" spans="2:65" s="1" customFormat="1" ht="33" customHeight="1">
      <c r="B183" s="32"/>
      <c r="C183" s="136" t="s">
        <v>8</v>
      </c>
      <c r="D183" s="136" t="s">
        <v>193</v>
      </c>
      <c r="E183" s="137" t="s">
        <v>2693</v>
      </c>
      <c r="F183" s="138" t="s">
        <v>2694</v>
      </c>
      <c r="G183" s="139" t="s">
        <v>284</v>
      </c>
      <c r="H183" s="140">
        <v>35.436</v>
      </c>
      <c r="I183" s="141"/>
      <c r="J183" s="142">
        <f>ROUND(I183*H183,2)</f>
        <v>0</v>
      </c>
      <c r="K183" s="138" t="s">
        <v>197</v>
      </c>
      <c r="L183" s="32"/>
      <c r="M183" s="143" t="s">
        <v>1</v>
      </c>
      <c r="N183" s="144" t="s">
        <v>41</v>
      </c>
      <c r="P183" s="145">
        <f>O183*H183</f>
        <v>0</v>
      </c>
      <c r="Q183" s="145">
        <v>0</v>
      </c>
      <c r="R183" s="145">
        <f>Q183*H183</f>
        <v>0</v>
      </c>
      <c r="S183" s="145">
        <v>0</v>
      </c>
      <c r="T183" s="146">
        <f>S183*H183</f>
        <v>0</v>
      </c>
      <c r="AR183" s="147" t="s">
        <v>217</v>
      </c>
      <c r="AT183" s="147" t="s">
        <v>193</v>
      </c>
      <c r="AU183" s="147" t="s">
        <v>85</v>
      </c>
      <c r="AY183" s="17" t="s">
        <v>190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7" t="s">
        <v>83</v>
      </c>
      <c r="BK183" s="148">
        <f>ROUND(I183*H183,2)</f>
        <v>0</v>
      </c>
      <c r="BL183" s="17" t="s">
        <v>217</v>
      </c>
      <c r="BM183" s="147" t="s">
        <v>275</v>
      </c>
    </row>
    <row r="184" spans="2:65" s="1" customFormat="1">
      <c r="B184" s="32"/>
      <c r="D184" s="149" t="s">
        <v>200</v>
      </c>
      <c r="F184" s="150" t="s">
        <v>2695</v>
      </c>
      <c r="I184" s="151"/>
      <c r="L184" s="32"/>
      <c r="M184" s="152"/>
      <c r="T184" s="56"/>
      <c r="AT184" s="17" t="s">
        <v>200</v>
      </c>
      <c r="AU184" s="17" t="s">
        <v>85</v>
      </c>
    </row>
    <row r="185" spans="2:65" s="1" customFormat="1" ht="33" customHeight="1">
      <c r="B185" s="32"/>
      <c r="C185" s="136" t="s">
        <v>367</v>
      </c>
      <c r="D185" s="136" t="s">
        <v>193</v>
      </c>
      <c r="E185" s="137" t="s">
        <v>1457</v>
      </c>
      <c r="F185" s="138" t="s">
        <v>2696</v>
      </c>
      <c r="G185" s="139" t="s">
        <v>284</v>
      </c>
      <c r="H185" s="140">
        <v>47.8</v>
      </c>
      <c r="I185" s="141"/>
      <c r="J185" s="142">
        <f>ROUND(I185*H185,2)</f>
        <v>0</v>
      </c>
      <c r="K185" s="138" t="s">
        <v>197</v>
      </c>
      <c r="L185" s="32"/>
      <c r="M185" s="143" t="s">
        <v>1</v>
      </c>
      <c r="N185" s="144" t="s">
        <v>41</v>
      </c>
      <c r="P185" s="145">
        <f>O185*H185</f>
        <v>0</v>
      </c>
      <c r="Q185" s="145">
        <v>0</v>
      </c>
      <c r="R185" s="145">
        <f>Q185*H185</f>
        <v>0</v>
      </c>
      <c r="S185" s="145">
        <v>0</v>
      </c>
      <c r="T185" s="146">
        <f>S185*H185</f>
        <v>0</v>
      </c>
      <c r="AR185" s="147" t="s">
        <v>217</v>
      </c>
      <c r="AT185" s="147" t="s">
        <v>193</v>
      </c>
      <c r="AU185" s="147" t="s">
        <v>85</v>
      </c>
      <c r="AY185" s="17" t="s">
        <v>190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7" t="s">
        <v>83</v>
      </c>
      <c r="BK185" s="148">
        <f>ROUND(I185*H185,2)</f>
        <v>0</v>
      </c>
      <c r="BL185" s="17" t="s">
        <v>217</v>
      </c>
      <c r="BM185" s="147" t="s">
        <v>643</v>
      </c>
    </row>
    <row r="186" spans="2:65" s="1" customFormat="1">
      <c r="B186" s="32"/>
      <c r="D186" s="149" t="s">
        <v>200</v>
      </c>
      <c r="F186" s="150" t="s">
        <v>1460</v>
      </c>
      <c r="I186" s="151"/>
      <c r="L186" s="32"/>
      <c r="M186" s="152"/>
      <c r="T186" s="56"/>
      <c r="AT186" s="17" t="s">
        <v>200</v>
      </c>
      <c r="AU186" s="17" t="s">
        <v>85</v>
      </c>
    </row>
    <row r="187" spans="2:65" s="1" customFormat="1" ht="33" customHeight="1">
      <c r="B187" s="32"/>
      <c r="C187" s="136" t="s">
        <v>258</v>
      </c>
      <c r="D187" s="136" t="s">
        <v>193</v>
      </c>
      <c r="E187" s="137" t="s">
        <v>557</v>
      </c>
      <c r="F187" s="138" t="s">
        <v>2697</v>
      </c>
      <c r="G187" s="139" t="s">
        <v>284</v>
      </c>
      <c r="H187" s="140">
        <v>47.8</v>
      </c>
      <c r="I187" s="141"/>
      <c r="J187" s="142">
        <f>ROUND(I187*H187,2)</f>
        <v>0</v>
      </c>
      <c r="K187" s="138" t="s">
        <v>197</v>
      </c>
      <c r="L187" s="32"/>
      <c r="M187" s="143" t="s">
        <v>1</v>
      </c>
      <c r="N187" s="144" t="s">
        <v>41</v>
      </c>
      <c r="P187" s="145">
        <f>O187*H187</f>
        <v>0</v>
      </c>
      <c r="Q187" s="145">
        <v>0</v>
      </c>
      <c r="R187" s="145">
        <f>Q187*H187</f>
        <v>0</v>
      </c>
      <c r="S187" s="145">
        <v>0</v>
      </c>
      <c r="T187" s="146">
        <f>S187*H187</f>
        <v>0</v>
      </c>
      <c r="AR187" s="147" t="s">
        <v>217</v>
      </c>
      <c r="AT187" s="147" t="s">
        <v>193</v>
      </c>
      <c r="AU187" s="147" t="s">
        <v>85</v>
      </c>
      <c r="AY187" s="17" t="s">
        <v>190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83</v>
      </c>
      <c r="BK187" s="148">
        <f>ROUND(I187*H187,2)</f>
        <v>0</v>
      </c>
      <c r="BL187" s="17" t="s">
        <v>217</v>
      </c>
      <c r="BM187" s="147" t="s">
        <v>656</v>
      </c>
    </row>
    <row r="188" spans="2:65" s="1" customFormat="1">
      <c r="B188" s="32"/>
      <c r="D188" s="149" t="s">
        <v>200</v>
      </c>
      <c r="F188" s="150" t="s">
        <v>560</v>
      </c>
      <c r="I188" s="151"/>
      <c r="L188" s="32"/>
      <c r="M188" s="152"/>
      <c r="T188" s="56"/>
      <c r="AT188" s="17" t="s">
        <v>200</v>
      </c>
      <c r="AU188" s="17" t="s">
        <v>85</v>
      </c>
    </row>
    <row r="189" spans="2:65" s="1" customFormat="1" ht="21.75" customHeight="1">
      <c r="B189" s="32"/>
      <c r="C189" s="136" t="s">
        <v>414</v>
      </c>
      <c r="D189" s="136" t="s">
        <v>193</v>
      </c>
      <c r="E189" s="137" t="s">
        <v>562</v>
      </c>
      <c r="F189" s="138" t="s">
        <v>563</v>
      </c>
      <c r="G189" s="139" t="s">
        <v>253</v>
      </c>
      <c r="H189" s="140">
        <v>212.66</v>
      </c>
      <c r="I189" s="141"/>
      <c r="J189" s="142">
        <f>ROUND(I189*H189,2)</f>
        <v>0</v>
      </c>
      <c r="K189" s="138" t="s">
        <v>197</v>
      </c>
      <c r="L189" s="32"/>
      <c r="M189" s="143" t="s">
        <v>1</v>
      </c>
      <c r="N189" s="144" t="s">
        <v>41</v>
      </c>
      <c r="P189" s="145">
        <f>O189*H189</f>
        <v>0</v>
      </c>
      <c r="Q189" s="145">
        <v>0</v>
      </c>
      <c r="R189" s="145">
        <f>Q189*H189</f>
        <v>0</v>
      </c>
      <c r="S189" s="145">
        <v>0</v>
      </c>
      <c r="T189" s="146">
        <f>S189*H189</f>
        <v>0</v>
      </c>
      <c r="AR189" s="147" t="s">
        <v>217</v>
      </c>
      <c r="AT189" s="147" t="s">
        <v>193</v>
      </c>
      <c r="AU189" s="147" t="s">
        <v>85</v>
      </c>
      <c r="AY189" s="17" t="s">
        <v>190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7" t="s">
        <v>83</v>
      </c>
      <c r="BK189" s="148">
        <f>ROUND(I189*H189,2)</f>
        <v>0</v>
      </c>
      <c r="BL189" s="17" t="s">
        <v>217</v>
      </c>
      <c r="BM189" s="147" t="s">
        <v>403</v>
      </c>
    </row>
    <row r="190" spans="2:65" s="1" customFormat="1">
      <c r="B190" s="32"/>
      <c r="D190" s="149" t="s">
        <v>200</v>
      </c>
      <c r="F190" s="150" t="s">
        <v>2140</v>
      </c>
      <c r="I190" s="151"/>
      <c r="L190" s="32"/>
      <c r="M190" s="152"/>
      <c r="T190" s="56"/>
      <c r="AT190" s="17" t="s">
        <v>200</v>
      </c>
      <c r="AU190" s="17" t="s">
        <v>85</v>
      </c>
    </row>
    <row r="191" spans="2:65" s="12" customFormat="1">
      <c r="B191" s="160"/>
      <c r="D191" s="153" t="s">
        <v>256</v>
      </c>
      <c r="E191" s="161" t="s">
        <v>1</v>
      </c>
      <c r="F191" s="162" t="s">
        <v>2698</v>
      </c>
      <c r="H191" s="163">
        <v>212.66</v>
      </c>
      <c r="I191" s="164"/>
      <c r="L191" s="160"/>
      <c r="M191" s="165"/>
      <c r="T191" s="166"/>
      <c r="AT191" s="161" t="s">
        <v>256</v>
      </c>
      <c r="AU191" s="161" t="s">
        <v>85</v>
      </c>
      <c r="AV191" s="12" t="s">
        <v>85</v>
      </c>
      <c r="AW191" s="12" t="s">
        <v>32</v>
      </c>
      <c r="AX191" s="12" t="s">
        <v>76</v>
      </c>
      <c r="AY191" s="161" t="s">
        <v>190</v>
      </c>
    </row>
    <row r="192" spans="2:65" s="14" customFormat="1">
      <c r="B192" s="173"/>
      <c r="D192" s="153" t="s">
        <v>256</v>
      </c>
      <c r="E192" s="174" t="s">
        <v>1</v>
      </c>
      <c r="F192" s="175" t="s">
        <v>267</v>
      </c>
      <c r="H192" s="176">
        <v>212.66</v>
      </c>
      <c r="I192" s="177"/>
      <c r="L192" s="173"/>
      <c r="M192" s="178"/>
      <c r="T192" s="179"/>
      <c r="AT192" s="174" t="s">
        <v>256</v>
      </c>
      <c r="AU192" s="174" t="s">
        <v>85</v>
      </c>
      <c r="AV192" s="14" t="s">
        <v>217</v>
      </c>
      <c r="AW192" s="14" t="s">
        <v>32</v>
      </c>
      <c r="AX192" s="14" t="s">
        <v>83</v>
      </c>
      <c r="AY192" s="174" t="s">
        <v>190</v>
      </c>
    </row>
    <row r="193" spans="2:65" s="1" customFormat="1" ht="24.2" customHeight="1">
      <c r="B193" s="32"/>
      <c r="C193" s="136" t="s">
        <v>419</v>
      </c>
      <c r="D193" s="136" t="s">
        <v>193</v>
      </c>
      <c r="E193" s="137" t="s">
        <v>2142</v>
      </c>
      <c r="F193" s="138" t="s">
        <v>2143</v>
      </c>
      <c r="G193" s="139" t="s">
        <v>253</v>
      </c>
      <c r="H193" s="140">
        <v>46.2</v>
      </c>
      <c r="I193" s="141"/>
      <c r="J193" s="142">
        <f>ROUND(I193*H193,2)</f>
        <v>0</v>
      </c>
      <c r="K193" s="138" t="s">
        <v>197</v>
      </c>
      <c r="L193" s="32"/>
      <c r="M193" s="143" t="s">
        <v>1</v>
      </c>
      <c r="N193" s="144" t="s">
        <v>41</v>
      </c>
      <c r="P193" s="145">
        <f>O193*H193</f>
        <v>0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AR193" s="147" t="s">
        <v>217</v>
      </c>
      <c r="AT193" s="147" t="s">
        <v>193</v>
      </c>
      <c r="AU193" s="147" t="s">
        <v>85</v>
      </c>
      <c r="AY193" s="17" t="s">
        <v>190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83</v>
      </c>
      <c r="BK193" s="148">
        <f>ROUND(I193*H193,2)</f>
        <v>0</v>
      </c>
      <c r="BL193" s="17" t="s">
        <v>217</v>
      </c>
      <c r="BM193" s="147" t="s">
        <v>295</v>
      </c>
    </row>
    <row r="194" spans="2:65" s="1" customFormat="1">
      <c r="B194" s="32"/>
      <c r="D194" s="149" t="s">
        <v>200</v>
      </c>
      <c r="F194" s="150" t="s">
        <v>2144</v>
      </c>
      <c r="I194" s="151"/>
      <c r="L194" s="32"/>
      <c r="M194" s="152"/>
      <c r="T194" s="56"/>
      <c r="AT194" s="17" t="s">
        <v>200</v>
      </c>
      <c r="AU194" s="17" t="s">
        <v>85</v>
      </c>
    </row>
    <row r="195" spans="2:65" s="12" customFormat="1">
      <c r="B195" s="160"/>
      <c r="D195" s="153" t="s">
        <v>256</v>
      </c>
      <c r="E195" s="161" t="s">
        <v>1</v>
      </c>
      <c r="F195" s="162" t="s">
        <v>2699</v>
      </c>
      <c r="H195" s="163">
        <v>46.2</v>
      </c>
      <c r="I195" s="164"/>
      <c r="L195" s="160"/>
      <c r="M195" s="165"/>
      <c r="T195" s="166"/>
      <c r="AT195" s="161" t="s">
        <v>256</v>
      </c>
      <c r="AU195" s="161" t="s">
        <v>85</v>
      </c>
      <c r="AV195" s="12" t="s">
        <v>85</v>
      </c>
      <c r="AW195" s="12" t="s">
        <v>32</v>
      </c>
      <c r="AX195" s="12" t="s">
        <v>76</v>
      </c>
      <c r="AY195" s="161" t="s">
        <v>190</v>
      </c>
    </row>
    <row r="196" spans="2:65" s="14" customFormat="1">
      <c r="B196" s="173"/>
      <c r="D196" s="153" t="s">
        <v>256</v>
      </c>
      <c r="E196" s="174" t="s">
        <v>1</v>
      </c>
      <c r="F196" s="175" t="s">
        <v>267</v>
      </c>
      <c r="H196" s="176">
        <v>46.2</v>
      </c>
      <c r="I196" s="177"/>
      <c r="L196" s="173"/>
      <c r="M196" s="178"/>
      <c r="T196" s="179"/>
      <c r="AT196" s="174" t="s">
        <v>256</v>
      </c>
      <c r="AU196" s="174" t="s">
        <v>85</v>
      </c>
      <c r="AV196" s="14" t="s">
        <v>217</v>
      </c>
      <c r="AW196" s="14" t="s">
        <v>32</v>
      </c>
      <c r="AX196" s="14" t="s">
        <v>83</v>
      </c>
      <c r="AY196" s="174" t="s">
        <v>190</v>
      </c>
    </row>
    <row r="197" spans="2:65" s="1" customFormat="1" ht="24.2" customHeight="1">
      <c r="B197" s="32"/>
      <c r="C197" s="136" t="s">
        <v>408</v>
      </c>
      <c r="D197" s="136" t="s">
        <v>193</v>
      </c>
      <c r="E197" s="137" t="s">
        <v>566</v>
      </c>
      <c r="F197" s="138" t="s">
        <v>567</v>
      </c>
      <c r="G197" s="139" t="s">
        <v>253</v>
      </c>
      <c r="H197" s="140">
        <v>212.66</v>
      </c>
      <c r="I197" s="141"/>
      <c r="J197" s="142">
        <f>ROUND(I197*H197,2)</f>
        <v>0</v>
      </c>
      <c r="K197" s="138" t="s">
        <v>197</v>
      </c>
      <c r="L197" s="32"/>
      <c r="M197" s="143" t="s">
        <v>1</v>
      </c>
      <c r="N197" s="144" t="s">
        <v>41</v>
      </c>
      <c r="P197" s="145">
        <f>O197*H197</f>
        <v>0</v>
      </c>
      <c r="Q197" s="145">
        <v>0</v>
      </c>
      <c r="R197" s="145">
        <f>Q197*H197</f>
        <v>0</v>
      </c>
      <c r="S197" s="145">
        <v>0</v>
      </c>
      <c r="T197" s="146">
        <f>S197*H197</f>
        <v>0</v>
      </c>
      <c r="AR197" s="147" t="s">
        <v>217</v>
      </c>
      <c r="AT197" s="147" t="s">
        <v>193</v>
      </c>
      <c r="AU197" s="147" t="s">
        <v>85</v>
      </c>
      <c r="AY197" s="17" t="s">
        <v>190</v>
      </c>
      <c r="BE197" s="148">
        <f>IF(N197="základní",J197,0)</f>
        <v>0</v>
      </c>
      <c r="BF197" s="148">
        <f>IF(N197="snížená",J197,0)</f>
        <v>0</v>
      </c>
      <c r="BG197" s="148">
        <f>IF(N197="zákl. přenesená",J197,0)</f>
        <v>0</v>
      </c>
      <c r="BH197" s="148">
        <f>IF(N197="sníž. přenesená",J197,0)</f>
        <v>0</v>
      </c>
      <c r="BI197" s="148">
        <f>IF(N197="nulová",J197,0)</f>
        <v>0</v>
      </c>
      <c r="BJ197" s="17" t="s">
        <v>83</v>
      </c>
      <c r="BK197" s="148">
        <f>ROUND(I197*H197,2)</f>
        <v>0</v>
      </c>
      <c r="BL197" s="17" t="s">
        <v>217</v>
      </c>
      <c r="BM197" s="147" t="s">
        <v>305</v>
      </c>
    </row>
    <row r="198" spans="2:65" s="1" customFormat="1">
      <c r="B198" s="32"/>
      <c r="D198" s="149" t="s">
        <v>200</v>
      </c>
      <c r="F198" s="150" t="s">
        <v>2146</v>
      </c>
      <c r="I198" s="151"/>
      <c r="L198" s="32"/>
      <c r="M198" s="152"/>
      <c r="T198" s="56"/>
      <c r="AT198" s="17" t="s">
        <v>200</v>
      </c>
      <c r="AU198" s="17" t="s">
        <v>85</v>
      </c>
    </row>
    <row r="199" spans="2:65" s="1" customFormat="1" ht="24.2" customHeight="1">
      <c r="B199" s="32"/>
      <c r="C199" s="136" t="s">
        <v>7</v>
      </c>
      <c r="D199" s="136" t="s">
        <v>193</v>
      </c>
      <c r="E199" s="137" t="s">
        <v>2147</v>
      </c>
      <c r="F199" s="138" t="s">
        <v>2148</v>
      </c>
      <c r="G199" s="139" t="s">
        <v>253</v>
      </c>
      <c r="H199" s="140">
        <v>46.2</v>
      </c>
      <c r="I199" s="141"/>
      <c r="J199" s="142">
        <f>ROUND(I199*H199,2)</f>
        <v>0</v>
      </c>
      <c r="K199" s="138" t="s">
        <v>197</v>
      </c>
      <c r="L199" s="32"/>
      <c r="M199" s="143" t="s">
        <v>1</v>
      </c>
      <c r="N199" s="144" t="s">
        <v>41</v>
      </c>
      <c r="P199" s="145">
        <f>O199*H199</f>
        <v>0</v>
      </c>
      <c r="Q199" s="145">
        <v>0</v>
      </c>
      <c r="R199" s="145">
        <f>Q199*H199</f>
        <v>0</v>
      </c>
      <c r="S199" s="145">
        <v>0</v>
      </c>
      <c r="T199" s="146">
        <f>S199*H199</f>
        <v>0</v>
      </c>
      <c r="AR199" s="147" t="s">
        <v>217</v>
      </c>
      <c r="AT199" s="147" t="s">
        <v>193</v>
      </c>
      <c r="AU199" s="147" t="s">
        <v>85</v>
      </c>
      <c r="AY199" s="17" t="s">
        <v>190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83</v>
      </c>
      <c r="BK199" s="148">
        <f>ROUND(I199*H199,2)</f>
        <v>0</v>
      </c>
      <c r="BL199" s="17" t="s">
        <v>217</v>
      </c>
      <c r="BM199" s="147" t="s">
        <v>321</v>
      </c>
    </row>
    <row r="200" spans="2:65" s="1" customFormat="1">
      <c r="B200" s="32"/>
      <c r="D200" s="149" t="s">
        <v>200</v>
      </c>
      <c r="F200" s="150" t="s">
        <v>2149</v>
      </c>
      <c r="I200" s="151"/>
      <c r="L200" s="32"/>
      <c r="M200" s="152"/>
      <c r="T200" s="56"/>
      <c r="AT200" s="17" t="s">
        <v>200</v>
      </c>
      <c r="AU200" s="17" t="s">
        <v>85</v>
      </c>
    </row>
    <row r="201" spans="2:65" s="1" customFormat="1" ht="37.9" customHeight="1">
      <c r="B201" s="32"/>
      <c r="C201" s="136" t="s">
        <v>281</v>
      </c>
      <c r="D201" s="136" t="s">
        <v>193</v>
      </c>
      <c r="E201" s="137" t="s">
        <v>361</v>
      </c>
      <c r="F201" s="138" t="s">
        <v>2150</v>
      </c>
      <c r="G201" s="139" t="s">
        <v>284</v>
      </c>
      <c r="H201" s="140">
        <v>87.188000000000002</v>
      </c>
      <c r="I201" s="141"/>
      <c r="J201" s="142">
        <f>ROUND(I201*H201,2)</f>
        <v>0</v>
      </c>
      <c r="K201" s="138" t="s">
        <v>197</v>
      </c>
      <c r="L201" s="32"/>
      <c r="M201" s="143" t="s">
        <v>1</v>
      </c>
      <c r="N201" s="144" t="s">
        <v>41</v>
      </c>
      <c r="P201" s="145">
        <f>O201*H201</f>
        <v>0</v>
      </c>
      <c r="Q201" s="145">
        <v>0</v>
      </c>
      <c r="R201" s="145">
        <f>Q201*H201</f>
        <v>0</v>
      </c>
      <c r="S201" s="145">
        <v>0</v>
      </c>
      <c r="T201" s="146">
        <f>S201*H201</f>
        <v>0</v>
      </c>
      <c r="AR201" s="147" t="s">
        <v>217</v>
      </c>
      <c r="AT201" s="147" t="s">
        <v>193</v>
      </c>
      <c r="AU201" s="147" t="s">
        <v>85</v>
      </c>
      <c r="AY201" s="17" t="s">
        <v>190</v>
      </c>
      <c r="BE201" s="148">
        <f>IF(N201="základní",J201,0)</f>
        <v>0</v>
      </c>
      <c r="BF201" s="148">
        <f>IF(N201="snížená",J201,0)</f>
        <v>0</v>
      </c>
      <c r="BG201" s="148">
        <f>IF(N201="zákl. přenesená",J201,0)</f>
        <v>0</v>
      </c>
      <c r="BH201" s="148">
        <f>IF(N201="sníž. přenesená",J201,0)</f>
        <v>0</v>
      </c>
      <c r="BI201" s="148">
        <f>IF(N201="nulová",J201,0)</f>
        <v>0</v>
      </c>
      <c r="BJ201" s="17" t="s">
        <v>83</v>
      </c>
      <c r="BK201" s="148">
        <f>ROUND(I201*H201,2)</f>
        <v>0</v>
      </c>
      <c r="BL201" s="17" t="s">
        <v>217</v>
      </c>
      <c r="BM201" s="147" t="s">
        <v>332</v>
      </c>
    </row>
    <row r="202" spans="2:65" s="1" customFormat="1">
      <c r="B202" s="32"/>
      <c r="D202" s="149" t="s">
        <v>200</v>
      </c>
      <c r="F202" s="150" t="s">
        <v>364</v>
      </c>
      <c r="I202" s="151"/>
      <c r="L202" s="32"/>
      <c r="M202" s="152"/>
      <c r="T202" s="56"/>
      <c r="AT202" s="17" t="s">
        <v>200</v>
      </c>
      <c r="AU202" s="17" t="s">
        <v>85</v>
      </c>
    </row>
    <row r="203" spans="2:65" s="12" customFormat="1">
      <c r="B203" s="160"/>
      <c r="D203" s="153" t="s">
        <v>256</v>
      </c>
      <c r="E203" s="161" t="s">
        <v>1</v>
      </c>
      <c r="F203" s="162" t="s">
        <v>2700</v>
      </c>
      <c r="H203" s="163">
        <v>26.32</v>
      </c>
      <c r="I203" s="164"/>
      <c r="L203" s="160"/>
      <c r="M203" s="165"/>
      <c r="T203" s="166"/>
      <c r="AT203" s="161" t="s">
        <v>256</v>
      </c>
      <c r="AU203" s="161" t="s">
        <v>85</v>
      </c>
      <c r="AV203" s="12" t="s">
        <v>85</v>
      </c>
      <c r="AW203" s="12" t="s">
        <v>32</v>
      </c>
      <c r="AX203" s="12" t="s">
        <v>76</v>
      </c>
      <c r="AY203" s="161" t="s">
        <v>190</v>
      </c>
    </row>
    <row r="204" spans="2:65" s="12" customFormat="1">
      <c r="B204" s="160"/>
      <c r="D204" s="153" t="s">
        <v>256</v>
      </c>
      <c r="E204" s="161" t="s">
        <v>1</v>
      </c>
      <c r="F204" s="162" t="s">
        <v>2701</v>
      </c>
      <c r="H204" s="163">
        <v>5.4589999999999996</v>
      </c>
      <c r="I204" s="164"/>
      <c r="L204" s="160"/>
      <c r="M204" s="165"/>
      <c r="T204" s="166"/>
      <c r="AT204" s="161" t="s">
        <v>256</v>
      </c>
      <c r="AU204" s="161" t="s">
        <v>85</v>
      </c>
      <c r="AV204" s="12" t="s">
        <v>85</v>
      </c>
      <c r="AW204" s="12" t="s">
        <v>32</v>
      </c>
      <c r="AX204" s="12" t="s">
        <v>76</v>
      </c>
      <c r="AY204" s="161" t="s">
        <v>190</v>
      </c>
    </row>
    <row r="205" spans="2:65" s="12" customFormat="1">
      <c r="B205" s="160"/>
      <c r="D205" s="153" t="s">
        <v>256</v>
      </c>
      <c r="E205" s="161" t="s">
        <v>1</v>
      </c>
      <c r="F205" s="162" t="s">
        <v>2702</v>
      </c>
      <c r="H205" s="163">
        <v>6.5780000000000003</v>
      </c>
      <c r="I205" s="164"/>
      <c r="L205" s="160"/>
      <c r="M205" s="165"/>
      <c r="T205" s="166"/>
      <c r="AT205" s="161" t="s">
        <v>256</v>
      </c>
      <c r="AU205" s="161" t="s">
        <v>85</v>
      </c>
      <c r="AV205" s="12" t="s">
        <v>85</v>
      </c>
      <c r="AW205" s="12" t="s">
        <v>32</v>
      </c>
      <c r="AX205" s="12" t="s">
        <v>76</v>
      </c>
      <c r="AY205" s="161" t="s">
        <v>190</v>
      </c>
    </row>
    <row r="206" spans="2:65" s="12" customFormat="1">
      <c r="B206" s="160"/>
      <c r="D206" s="153" t="s">
        <v>256</v>
      </c>
      <c r="E206" s="161" t="s">
        <v>1</v>
      </c>
      <c r="F206" s="162" t="s">
        <v>2703</v>
      </c>
      <c r="H206" s="163">
        <v>48.831000000000003</v>
      </c>
      <c r="I206" s="164"/>
      <c r="L206" s="160"/>
      <c r="M206" s="165"/>
      <c r="T206" s="166"/>
      <c r="AT206" s="161" t="s">
        <v>256</v>
      </c>
      <c r="AU206" s="161" t="s">
        <v>85</v>
      </c>
      <c r="AV206" s="12" t="s">
        <v>85</v>
      </c>
      <c r="AW206" s="12" t="s">
        <v>32</v>
      </c>
      <c r="AX206" s="12" t="s">
        <v>76</v>
      </c>
      <c r="AY206" s="161" t="s">
        <v>190</v>
      </c>
    </row>
    <row r="207" spans="2:65" s="14" customFormat="1">
      <c r="B207" s="173"/>
      <c r="D207" s="153" t="s">
        <v>256</v>
      </c>
      <c r="E207" s="174" t="s">
        <v>1</v>
      </c>
      <c r="F207" s="175" t="s">
        <v>267</v>
      </c>
      <c r="H207" s="176">
        <v>87.188000000000002</v>
      </c>
      <c r="I207" s="177"/>
      <c r="L207" s="173"/>
      <c r="M207" s="178"/>
      <c r="T207" s="179"/>
      <c r="AT207" s="174" t="s">
        <v>256</v>
      </c>
      <c r="AU207" s="174" t="s">
        <v>85</v>
      </c>
      <c r="AV207" s="14" t="s">
        <v>217</v>
      </c>
      <c r="AW207" s="14" t="s">
        <v>32</v>
      </c>
      <c r="AX207" s="14" t="s">
        <v>83</v>
      </c>
      <c r="AY207" s="174" t="s">
        <v>190</v>
      </c>
    </row>
    <row r="208" spans="2:65" s="1" customFormat="1" ht="33" customHeight="1">
      <c r="B208" s="32"/>
      <c r="C208" s="136" t="s">
        <v>343</v>
      </c>
      <c r="D208" s="136" t="s">
        <v>193</v>
      </c>
      <c r="E208" s="137" t="s">
        <v>626</v>
      </c>
      <c r="F208" s="138" t="s">
        <v>2158</v>
      </c>
      <c r="G208" s="139" t="s">
        <v>380</v>
      </c>
      <c r="H208" s="140">
        <v>156.93799999999999</v>
      </c>
      <c r="I208" s="141"/>
      <c r="J208" s="142">
        <f>ROUND(I208*H208,2)</f>
        <v>0</v>
      </c>
      <c r="K208" s="138" t="s">
        <v>197</v>
      </c>
      <c r="L208" s="32"/>
      <c r="M208" s="143" t="s">
        <v>1</v>
      </c>
      <c r="N208" s="144" t="s">
        <v>41</v>
      </c>
      <c r="P208" s="145">
        <f>O208*H208</f>
        <v>0</v>
      </c>
      <c r="Q208" s="145">
        <v>0</v>
      </c>
      <c r="R208" s="145">
        <f>Q208*H208</f>
        <v>0</v>
      </c>
      <c r="S208" s="145">
        <v>0</v>
      </c>
      <c r="T208" s="146">
        <f>S208*H208</f>
        <v>0</v>
      </c>
      <c r="AR208" s="147" t="s">
        <v>217</v>
      </c>
      <c r="AT208" s="147" t="s">
        <v>193</v>
      </c>
      <c r="AU208" s="147" t="s">
        <v>85</v>
      </c>
      <c r="AY208" s="17" t="s">
        <v>190</v>
      </c>
      <c r="BE208" s="148">
        <f>IF(N208="základní",J208,0)</f>
        <v>0</v>
      </c>
      <c r="BF208" s="148">
        <f>IF(N208="snížená",J208,0)</f>
        <v>0</v>
      </c>
      <c r="BG208" s="148">
        <f>IF(N208="zákl. přenesená",J208,0)</f>
        <v>0</v>
      </c>
      <c r="BH208" s="148">
        <f>IF(N208="sníž. přenesená",J208,0)</f>
        <v>0</v>
      </c>
      <c r="BI208" s="148">
        <f>IF(N208="nulová",J208,0)</f>
        <v>0</v>
      </c>
      <c r="BJ208" s="17" t="s">
        <v>83</v>
      </c>
      <c r="BK208" s="148">
        <f>ROUND(I208*H208,2)</f>
        <v>0</v>
      </c>
      <c r="BL208" s="17" t="s">
        <v>217</v>
      </c>
      <c r="BM208" s="147" t="s">
        <v>337</v>
      </c>
    </row>
    <row r="209" spans="2:65" s="1" customFormat="1">
      <c r="B209" s="32"/>
      <c r="D209" s="149" t="s">
        <v>200</v>
      </c>
      <c r="F209" s="150" t="s">
        <v>629</v>
      </c>
      <c r="I209" s="151"/>
      <c r="L209" s="32"/>
      <c r="M209" s="152"/>
      <c r="T209" s="56"/>
      <c r="AT209" s="17" t="s">
        <v>200</v>
      </c>
      <c r="AU209" s="17" t="s">
        <v>85</v>
      </c>
    </row>
    <row r="210" spans="2:65" s="12" customFormat="1">
      <c r="B210" s="160"/>
      <c r="D210" s="153" t="s">
        <v>256</v>
      </c>
      <c r="E210" s="161" t="s">
        <v>1</v>
      </c>
      <c r="F210" s="162" t="s">
        <v>2704</v>
      </c>
      <c r="H210" s="163">
        <v>156.93799999999999</v>
      </c>
      <c r="I210" s="164"/>
      <c r="L210" s="160"/>
      <c r="M210" s="165"/>
      <c r="T210" s="166"/>
      <c r="AT210" s="161" t="s">
        <v>256</v>
      </c>
      <c r="AU210" s="161" t="s">
        <v>85</v>
      </c>
      <c r="AV210" s="12" t="s">
        <v>85</v>
      </c>
      <c r="AW210" s="12" t="s">
        <v>32</v>
      </c>
      <c r="AX210" s="12" t="s">
        <v>76</v>
      </c>
      <c r="AY210" s="161" t="s">
        <v>190</v>
      </c>
    </row>
    <row r="211" spans="2:65" s="14" customFormat="1">
      <c r="B211" s="173"/>
      <c r="D211" s="153" t="s">
        <v>256</v>
      </c>
      <c r="E211" s="174" t="s">
        <v>1</v>
      </c>
      <c r="F211" s="175" t="s">
        <v>267</v>
      </c>
      <c r="H211" s="176">
        <v>156.93799999999999</v>
      </c>
      <c r="I211" s="177"/>
      <c r="L211" s="173"/>
      <c r="M211" s="178"/>
      <c r="T211" s="179"/>
      <c r="AT211" s="174" t="s">
        <v>256</v>
      </c>
      <c r="AU211" s="174" t="s">
        <v>85</v>
      </c>
      <c r="AV211" s="14" t="s">
        <v>217</v>
      </c>
      <c r="AW211" s="14" t="s">
        <v>32</v>
      </c>
      <c r="AX211" s="14" t="s">
        <v>83</v>
      </c>
      <c r="AY211" s="174" t="s">
        <v>190</v>
      </c>
    </row>
    <row r="212" spans="2:65" s="1" customFormat="1" ht="16.5" customHeight="1">
      <c r="B212" s="32"/>
      <c r="C212" s="136" t="s">
        <v>588</v>
      </c>
      <c r="D212" s="136" t="s">
        <v>193</v>
      </c>
      <c r="E212" s="137" t="s">
        <v>386</v>
      </c>
      <c r="F212" s="138" t="s">
        <v>2160</v>
      </c>
      <c r="G212" s="139" t="s">
        <v>284</v>
      </c>
      <c r="H212" s="140">
        <v>87.188000000000002</v>
      </c>
      <c r="I212" s="141"/>
      <c r="J212" s="142">
        <f>ROUND(I212*H212,2)</f>
        <v>0</v>
      </c>
      <c r="K212" s="138" t="s">
        <v>197</v>
      </c>
      <c r="L212" s="32"/>
      <c r="M212" s="143" t="s">
        <v>1</v>
      </c>
      <c r="N212" s="144" t="s">
        <v>41</v>
      </c>
      <c r="P212" s="145">
        <f>O212*H212</f>
        <v>0</v>
      </c>
      <c r="Q212" s="145">
        <v>0</v>
      </c>
      <c r="R212" s="145">
        <f>Q212*H212</f>
        <v>0</v>
      </c>
      <c r="S212" s="145">
        <v>0</v>
      </c>
      <c r="T212" s="146">
        <f>S212*H212</f>
        <v>0</v>
      </c>
      <c r="AR212" s="147" t="s">
        <v>217</v>
      </c>
      <c r="AT212" s="147" t="s">
        <v>193</v>
      </c>
      <c r="AU212" s="147" t="s">
        <v>85</v>
      </c>
      <c r="AY212" s="17" t="s">
        <v>190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7" t="s">
        <v>83</v>
      </c>
      <c r="BK212" s="148">
        <f>ROUND(I212*H212,2)</f>
        <v>0</v>
      </c>
      <c r="BL212" s="17" t="s">
        <v>217</v>
      </c>
      <c r="BM212" s="147" t="s">
        <v>372</v>
      </c>
    </row>
    <row r="213" spans="2:65" s="1" customFormat="1">
      <c r="B213" s="32"/>
      <c r="D213" s="149" t="s">
        <v>200</v>
      </c>
      <c r="F213" s="150" t="s">
        <v>389</v>
      </c>
      <c r="I213" s="151"/>
      <c r="L213" s="32"/>
      <c r="M213" s="152"/>
      <c r="T213" s="56"/>
      <c r="AT213" s="17" t="s">
        <v>200</v>
      </c>
      <c r="AU213" s="17" t="s">
        <v>85</v>
      </c>
    </row>
    <row r="214" spans="2:65" s="1" customFormat="1" ht="24.2" customHeight="1">
      <c r="B214" s="32"/>
      <c r="C214" s="136" t="s">
        <v>595</v>
      </c>
      <c r="D214" s="136" t="s">
        <v>193</v>
      </c>
      <c r="E214" s="137" t="s">
        <v>631</v>
      </c>
      <c r="F214" s="138" t="s">
        <v>632</v>
      </c>
      <c r="G214" s="139" t="s">
        <v>284</v>
      </c>
      <c r="H214" s="140">
        <v>79.283000000000001</v>
      </c>
      <c r="I214" s="141"/>
      <c r="J214" s="142">
        <f>ROUND(I214*H214,2)</f>
        <v>0</v>
      </c>
      <c r="K214" s="138" t="s">
        <v>197</v>
      </c>
      <c r="L214" s="32"/>
      <c r="M214" s="143" t="s">
        <v>1</v>
      </c>
      <c r="N214" s="144" t="s">
        <v>41</v>
      </c>
      <c r="P214" s="145">
        <f>O214*H214</f>
        <v>0</v>
      </c>
      <c r="Q214" s="145">
        <v>0</v>
      </c>
      <c r="R214" s="145">
        <f>Q214*H214</f>
        <v>0</v>
      </c>
      <c r="S214" s="145">
        <v>0</v>
      </c>
      <c r="T214" s="146">
        <f>S214*H214</f>
        <v>0</v>
      </c>
      <c r="AR214" s="147" t="s">
        <v>217</v>
      </c>
      <c r="AT214" s="147" t="s">
        <v>193</v>
      </c>
      <c r="AU214" s="147" t="s">
        <v>85</v>
      </c>
      <c r="AY214" s="17" t="s">
        <v>190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7" t="s">
        <v>83</v>
      </c>
      <c r="BK214" s="148">
        <f>ROUND(I214*H214,2)</f>
        <v>0</v>
      </c>
      <c r="BL214" s="17" t="s">
        <v>217</v>
      </c>
      <c r="BM214" s="147" t="s">
        <v>452</v>
      </c>
    </row>
    <row r="215" spans="2:65" s="1" customFormat="1">
      <c r="B215" s="32"/>
      <c r="D215" s="149" t="s">
        <v>200</v>
      </c>
      <c r="F215" s="150" t="s">
        <v>2168</v>
      </c>
      <c r="I215" s="151"/>
      <c r="L215" s="32"/>
      <c r="M215" s="152"/>
      <c r="T215" s="56"/>
      <c r="AT215" s="17" t="s">
        <v>200</v>
      </c>
      <c r="AU215" s="17" t="s">
        <v>85</v>
      </c>
    </row>
    <row r="216" spans="2:65" s="12" customFormat="1">
      <c r="B216" s="160"/>
      <c r="D216" s="153" t="s">
        <v>256</v>
      </c>
      <c r="E216" s="161" t="s">
        <v>1</v>
      </c>
      <c r="F216" s="162" t="s">
        <v>2705</v>
      </c>
      <c r="H216" s="163">
        <v>166.471</v>
      </c>
      <c r="I216" s="164"/>
      <c r="L216" s="160"/>
      <c r="M216" s="165"/>
      <c r="T216" s="166"/>
      <c r="AT216" s="161" t="s">
        <v>256</v>
      </c>
      <c r="AU216" s="161" t="s">
        <v>85</v>
      </c>
      <c r="AV216" s="12" t="s">
        <v>85</v>
      </c>
      <c r="AW216" s="12" t="s">
        <v>32</v>
      </c>
      <c r="AX216" s="12" t="s">
        <v>76</v>
      </c>
      <c r="AY216" s="161" t="s">
        <v>190</v>
      </c>
    </row>
    <row r="217" spans="2:65" s="12" customFormat="1">
      <c r="B217" s="160"/>
      <c r="D217" s="153" t="s">
        <v>256</v>
      </c>
      <c r="E217" s="161" t="s">
        <v>1</v>
      </c>
      <c r="F217" s="162" t="s">
        <v>2706</v>
      </c>
      <c r="H217" s="163">
        <v>-26.32</v>
      </c>
      <c r="I217" s="164"/>
      <c r="L217" s="160"/>
      <c r="M217" s="165"/>
      <c r="T217" s="166"/>
      <c r="AT217" s="161" t="s">
        <v>256</v>
      </c>
      <c r="AU217" s="161" t="s">
        <v>85</v>
      </c>
      <c r="AV217" s="12" t="s">
        <v>85</v>
      </c>
      <c r="AW217" s="12" t="s">
        <v>32</v>
      </c>
      <c r="AX217" s="12" t="s">
        <v>76</v>
      </c>
      <c r="AY217" s="161" t="s">
        <v>190</v>
      </c>
    </row>
    <row r="218" spans="2:65" s="12" customFormat="1">
      <c r="B218" s="160"/>
      <c r="D218" s="153" t="s">
        <v>256</v>
      </c>
      <c r="E218" s="161" t="s">
        <v>1</v>
      </c>
      <c r="F218" s="162" t="s">
        <v>2707</v>
      </c>
      <c r="H218" s="163">
        <v>-5.4589999999999996</v>
      </c>
      <c r="I218" s="164"/>
      <c r="L218" s="160"/>
      <c r="M218" s="165"/>
      <c r="T218" s="166"/>
      <c r="AT218" s="161" t="s">
        <v>256</v>
      </c>
      <c r="AU218" s="161" t="s">
        <v>85</v>
      </c>
      <c r="AV218" s="12" t="s">
        <v>85</v>
      </c>
      <c r="AW218" s="12" t="s">
        <v>32</v>
      </c>
      <c r="AX218" s="12" t="s">
        <v>76</v>
      </c>
      <c r="AY218" s="161" t="s">
        <v>190</v>
      </c>
    </row>
    <row r="219" spans="2:65" s="12" customFormat="1">
      <c r="B219" s="160"/>
      <c r="D219" s="153" t="s">
        <v>256</v>
      </c>
      <c r="E219" s="161" t="s">
        <v>1</v>
      </c>
      <c r="F219" s="162" t="s">
        <v>2708</v>
      </c>
      <c r="H219" s="163">
        <v>-6.5780000000000003</v>
      </c>
      <c r="I219" s="164"/>
      <c r="L219" s="160"/>
      <c r="M219" s="165"/>
      <c r="T219" s="166"/>
      <c r="AT219" s="161" t="s">
        <v>256</v>
      </c>
      <c r="AU219" s="161" t="s">
        <v>85</v>
      </c>
      <c r="AV219" s="12" t="s">
        <v>85</v>
      </c>
      <c r="AW219" s="12" t="s">
        <v>32</v>
      </c>
      <c r="AX219" s="12" t="s">
        <v>76</v>
      </c>
      <c r="AY219" s="161" t="s">
        <v>190</v>
      </c>
    </row>
    <row r="220" spans="2:65" s="12" customFormat="1">
      <c r="B220" s="160"/>
      <c r="D220" s="153" t="s">
        <v>256</v>
      </c>
      <c r="E220" s="161" t="s">
        <v>1</v>
      </c>
      <c r="F220" s="162" t="s">
        <v>2709</v>
      </c>
      <c r="H220" s="163">
        <v>-48.831000000000003</v>
      </c>
      <c r="I220" s="164"/>
      <c r="L220" s="160"/>
      <c r="M220" s="165"/>
      <c r="T220" s="166"/>
      <c r="AT220" s="161" t="s">
        <v>256</v>
      </c>
      <c r="AU220" s="161" t="s">
        <v>85</v>
      </c>
      <c r="AV220" s="12" t="s">
        <v>85</v>
      </c>
      <c r="AW220" s="12" t="s">
        <v>32</v>
      </c>
      <c r="AX220" s="12" t="s">
        <v>76</v>
      </c>
      <c r="AY220" s="161" t="s">
        <v>190</v>
      </c>
    </row>
    <row r="221" spans="2:65" s="14" customFormat="1">
      <c r="B221" s="173"/>
      <c r="D221" s="153" t="s">
        <v>256</v>
      </c>
      <c r="E221" s="174" t="s">
        <v>1</v>
      </c>
      <c r="F221" s="175" t="s">
        <v>267</v>
      </c>
      <c r="H221" s="176">
        <v>79.283000000000001</v>
      </c>
      <c r="I221" s="177"/>
      <c r="L221" s="173"/>
      <c r="M221" s="178"/>
      <c r="T221" s="179"/>
      <c r="AT221" s="174" t="s">
        <v>256</v>
      </c>
      <c r="AU221" s="174" t="s">
        <v>85</v>
      </c>
      <c r="AV221" s="14" t="s">
        <v>217</v>
      </c>
      <c r="AW221" s="14" t="s">
        <v>32</v>
      </c>
      <c r="AX221" s="14" t="s">
        <v>83</v>
      </c>
      <c r="AY221" s="174" t="s">
        <v>190</v>
      </c>
    </row>
    <row r="222" spans="2:65" s="1" customFormat="1" ht="24.2" customHeight="1">
      <c r="B222" s="32"/>
      <c r="C222" s="136" t="s">
        <v>377</v>
      </c>
      <c r="D222" s="136" t="s">
        <v>193</v>
      </c>
      <c r="E222" s="137" t="s">
        <v>2177</v>
      </c>
      <c r="F222" s="138" t="s">
        <v>2178</v>
      </c>
      <c r="G222" s="139" t="s">
        <v>284</v>
      </c>
      <c r="H222" s="140">
        <v>20.276</v>
      </c>
      <c r="I222" s="141"/>
      <c r="J222" s="142">
        <f>ROUND(I222*H222,2)</f>
        <v>0</v>
      </c>
      <c r="K222" s="138" t="s">
        <v>197</v>
      </c>
      <c r="L222" s="32"/>
      <c r="M222" s="143" t="s">
        <v>1</v>
      </c>
      <c r="N222" s="144" t="s">
        <v>41</v>
      </c>
      <c r="P222" s="145">
        <f>O222*H222</f>
        <v>0</v>
      </c>
      <c r="Q222" s="145">
        <v>0</v>
      </c>
      <c r="R222" s="145">
        <f>Q222*H222</f>
        <v>0</v>
      </c>
      <c r="S222" s="145">
        <v>0</v>
      </c>
      <c r="T222" s="146">
        <f>S222*H222</f>
        <v>0</v>
      </c>
      <c r="AR222" s="147" t="s">
        <v>217</v>
      </c>
      <c r="AT222" s="147" t="s">
        <v>193</v>
      </c>
      <c r="AU222" s="147" t="s">
        <v>85</v>
      </c>
      <c r="AY222" s="17" t="s">
        <v>190</v>
      </c>
      <c r="BE222" s="148">
        <f>IF(N222="základní",J222,0)</f>
        <v>0</v>
      </c>
      <c r="BF222" s="148">
        <f>IF(N222="snížená",J222,0)</f>
        <v>0</v>
      </c>
      <c r="BG222" s="148">
        <f>IF(N222="zákl. přenesená",J222,0)</f>
        <v>0</v>
      </c>
      <c r="BH222" s="148">
        <f>IF(N222="sníž. přenesená",J222,0)</f>
        <v>0</v>
      </c>
      <c r="BI222" s="148">
        <f>IF(N222="nulová",J222,0)</f>
        <v>0</v>
      </c>
      <c r="BJ222" s="17" t="s">
        <v>83</v>
      </c>
      <c r="BK222" s="148">
        <f>ROUND(I222*H222,2)</f>
        <v>0</v>
      </c>
      <c r="BL222" s="17" t="s">
        <v>217</v>
      </c>
      <c r="BM222" s="147" t="s">
        <v>425</v>
      </c>
    </row>
    <row r="223" spans="2:65" s="1" customFormat="1">
      <c r="B223" s="32"/>
      <c r="D223" s="149" t="s">
        <v>200</v>
      </c>
      <c r="F223" s="150" t="s">
        <v>2179</v>
      </c>
      <c r="I223" s="151"/>
      <c r="L223" s="32"/>
      <c r="M223" s="152"/>
      <c r="T223" s="56"/>
      <c r="AT223" s="17" t="s">
        <v>200</v>
      </c>
      <c r="AU223" s="17" t="s">
        <v>85</v>
      </c>
    </row>
    <row r="224" spans="2:65" s="12" customFormat="1">
      <c r="B224" s="160"/>
      <c r="D224" s="153" t="s">
        <v>256</v>
      </c>
      <c r="E224" s="161" t="s">
        <v>1</v>
      </c>
      <c r="F224" s="162" t="s">
        <v>2710</v>
      </c>
      <c r="H224" s="163">
        <v>20.276</v>
      </c>
      <c r="I224" s="164"/>
      <c r="L224" s="160"/>
      <c r="M224" s="165"/>
      <c r="T224" s="166"/>
      <c r="AT224" s="161" t="s">
        <v>256</v>
      </c>
      <c r="AU224" s="161" t="s">
        <v>85</v>
      </c>
      <c r="AV224" s="12" t="s">
        <v>85</v>
      </c>
      <c r="AW224" s="12" t="s">
        <v>32</v>
      </c>
      <c r="AX224" s="12" t="s">
        <v>76</v>
      </c>
      <c r="AY224" s="161" t="s">
        <v>190</v>
      </c>
    </row>
    <row r="225" spans="2:65" s="14" customFormat="1">
      <c r="B225" s="173"/>
      <c r="D225" s="153" t="s">
        <v>256</v>
      </c>
      <c r="E225" s="174" t="s">
        <v>1</v>
      </c>
      <c r="F225" s="175" t="s">
        <v>267</v>
      </c>
      <c r="H225" s="176">
        <v>20.276</v>
      </c>
      <c r="I225" s="177"/>
      <c r="L225" s="173"/>
      <c r="M225" s="178"/>
      <c r="T225" s="179"/>
      <c r="AT225" s="174" t="s">
        <v>256</v>
      </c>
      <c r="AU225" s="174" t="s">
        <v>85</v>
      </c>
      <c r="AV225" s="14" t="s">
        <v>217</v>
      </c>
      <c r="AW225" s="14" t="s">
        <v>32</v>
      </c>
      <c r="AX225" s="14" t="s">
        <v>83</v>
      </c>
      <c r="AY225" s="174" t="s">
        <v>190</v>
      </c>
    </row>
    <row r="226" spans="2:65" s="1" customFormat="1" ht="16.5" customHeight="1">
      <c r="B226" s="32"/>
      <c r="C226" s="183" t="s">
        <v>608</v>
      </c>
      <c r="D226" s="183" t="s">
        <v>615</v>
      </c>
      <c r="E226" s="184" t="s">
        <v>2182</v>
      </c>
      <c r="F226" s="185" t="s">
        <v>2183</v>
      </c>
      <c r="G226" s="186" t="s">
        <v>380</v>
      </c>
      <c r="H226" s="187">
        <v>33.860999999999997</v>
      </c>
      <c r="I226" s="188"/>
      <c r="J226" s="189">
        <f>ROUND(I226*H226,2)</f>
        <v>0</v>
      </c>
      <c r="K226" s="185" t="s">
        <v>197</v>
      </c>
      <c r="L226" s="190"/>
      <c r="M226" s="191" t="s">
        <v>1</v>
      </c>
      <c r="N226" s="192" t="s">
        <v>41</v>
      </c>
      <c r="P226" s="145">
        <f>O226*H226</f>
        <v>0</v>
      </c>
      <c r="Q226" s="145">
        <v>0</v>
      </c>
      <c r="R226" s="145">
        <f>Q226*H226</f>
        <v>0</v>
      </c>
      <c r="S226" s="145">
        <v>0</v>
      </c>
      <c r="T226" s="146">
        <f>S226*H226</f>
        <v>0</v>
      </c>
      <c r="AR226" s="147" t="s">
        <v>500</v>
      </c>
      <c r="AT226" s="147" t="s">
        <v>615</v>
      </c>
      <c r="AU226" s="147" t="s">
        <v>85</v>
      </c>
      <c r="AY226" s="17" t="s">
        <v>190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83</v>
      </c>
      <c r="BK226" s="148">
        <f>ROUND(I226*H226,2)</f>
        <v>0</v>
      </c>
      <c r="BL226" s="17" t="s">
        <v>217</v>
      </c>
      <c r="BM226" s="147" t="s">
        <v>432</v>
      </c>
    </row>
    <row r="227" spans="2:65" s="12" customFormat="1">
      <c r="B227" s="160"/>
      <c r="D227" s="153" t="s">
        <v>256</v>
      </c>
      <c r="E227" s="161" t="s">
        <v>1</v>
      </c>
      <c r="F227" s="162" t="s">
        <v>2711</v>
      </c>
      <c r="H227" s="163">
        <v>33.860999999999997</v>
      </c>
      <c r="I227" s="164"/>
      <c r="L227" s="160"/>
      <c r="M227" s="165"/>
      <c r="T227" s="166"/>
      <c r="AT227" s="161" t="s">
        <v>256</v>
      </c>
      <c r="AU227" s="161" t="s">
        <v>85</v>
      </c>
      <c r="AV227" s="12" t="s">
        <v>85</v>
      </c>
      <c r="AW227" s="12" t="s">
        <v>32</v>
      </c>
      <c r="AX227" s="12" t="s">
        <v>76</v>
      </c>
      <c r="AY227" s="161" t="s">
        <v>190</v>
      </c>
    </row>
    <row r="228" spans="2:65" s="14" customFormat="1">
      <c r="B228" s="173"/>
      <c r="D228" s="153" t="s">
        <v>256</v>
      </c>
      <c r="E228" s="174" t="s">
        <v>1</v>
      </c>
      <c r="F228" s="175" t="s">
        <v>267</v>
      </c>
      <c r="H228" s="176">
        <v>33.860999999999997</v>
      </c>
      <c r="I228" s="177"/>
      <c r="L228" s="173"/>
      <c r="M228" s="178"/>
      <c r="T228" s="179"/>
      <c r="AT228" s="174" t="s">
        <v>256</v>
      </c>
      <c r="AU228" s="174" t="s">
        <v>85</v>
      </c>
      <c r="AV228" s="14" t="s">
        <v>217</v>
      </c>
      <c r="AW228" s="14" t="s">
        <v>32</v>
      </c>
      <c r="AX228" s="14" t="s">
        <v>83</v>
      </c>
      <c r="AY228" s="174" t="s">
        <v>190</v>
      </c>
    </row>
    <row r="229" spans="2:65" s="1" customFormat="1" ht="24.2" customHeight="1">
      <c r="B229" s="32"/>
      <c r="C229" s="136" t="s">
        <v>385</v>
      </c>
      <c r="D229" s="136" t="s">
        <v>193</v>
      </c>
      <c r="E229" s="137" t="s">
        <v>670</v>
      </c>
      <c r="F229" s="138" t="s">
        <v>2479</v>
      </c>
      <c r="G229" s="139" t="s">
        <v>253</v>
      </c>
      <c r="H229" s="140">
        <v>6</v>
      </c>
      <c r="I229" s="141"/>
      <c r="J229" s="142">
        <f>ROUND(I229*H229,2)</f>
        <v>0</v>
      </c>
      <c r="K229" s="138" t="s">
        <v>197</v>
      </c>
      <c r="L229" s="32"/>
      <c r="M229" s="143" t="s">
        <v>1</v>
      </c>
      <c r="N229" s="144" t="s">
        <v>41</v>
      </c>
      <c r="P229" s="145">
        <f>O229*H229</f>
        <v>0</v>
      </c>
      <c r="Q229" s="145">
        <v>0</v>
      </c>
      <c r="R229" s="145">
        <f>Q229*H229</f>
        <v>0</v>
      </c>
      <c r="S229" s="145">
        <v>0</v>
      </c>
      <c r="T229" s="146">
        <f>S229*H229</f>
        <v>0</v>
      </c>
      <c r="AR229" s="147" t="s">
        <v>217</v>
      </c>
      <c r="AT229" s="147" t="s">
        <v>193</v>
      </c>
      <c r="AU229" s="147" t="s">
        <v>85</v>
      </c>
      <c r="AY229" s="17" t="s">
        <v>190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7" t="s">
        <v>83</v>
      </c>
      <c r="BK229" s="148">
        <f>ROUND(I229*H229,2)</f>
        <v>0</v>
      </c>
      <c r="BL229" s="17" t="s">
        <v>217</v>
      </c>
      <c r="BM229" s="147" t="s">
        <v>777</v>
      </c>
    </row>
    <row r="230" spans="2:65" s="1" customFormat="1">
      <c r="B230" s="32"/>
      <c r="D230" s="149" t="s">
        <v>200</v>
      </c>
      <c r="F230" s="150" t="s">
        <v>673</v>
      </c>
      <c r="I230" s="151"/>
      <c r="L230" s="32"/>
      <c r="M230" s="152"/>
      <c r="T230" s="56"/>
      <c r="AT230" s="17" t="s">
        <v>200</v>
      </c>
      <c r="AU230" s="17" t="s">
        <v>85</v>
      </c>
    </row>
    <row r="231" spans="2:65" s="1" customFormat="1" ht="24.2" customHeight="1">
      <c r="B231" s="32"/>
      <c r="C231" s="136" t="s">
        <v>268</v>
      </c>
      <c r="D231" s="136" t="s">
        <v>193</v>
      </c>
      <c r="E231" s="137" t="s">
        <v>2480</v>
      </c>
      <c r="F231" s="138" t="s">
        <v>2481</v>
      </c>
      <c r="G231" s="139" t="s">
        <v>253</v>
      </c>
      <c r="H231" s="140">
        <v>6</v>
      </c>
      <c r="I231" s="141"/>
      <c r="J231" s="142">
        <f>ROUND(I231*H231,2)</f>
        <v>0</v>
      </c>
      <c r="K231" s="138" t="s">
        <v>197</v>
      </c>
      <c r="L231" s="32"/>
      <c r="M231" s="143" t="s">
        <v>1</v>
      </c>
      <c r="N231" s="144" t="s">
        <v>41</v>
      </c>
      <c r="P231" s="145">
        <f>O231*H231</f>
        <v>0</v>
      </c>
      <c r="Q231" s="145">
        <v>0</v>
      </c>
      <c r="R231" s="145">
        <f>Q231*H231</f>
        <v>0</v>
      </c>
      <c r="S231" s="145">
        <v>0</v>
      </c>
      <c r="T231" s="146">
        <f>S231*H231</f>
        <v>0</v>
      </c>
      <c r="AR231" s="147" t="s">
        <v>217</v>
      </c>
      <c r="AT231" s="147" t="s">
        <v>193</v>
      </c>
      <c r="AU231" s="147" t="s">
        <v>85</v>
      </c>
      <c r="AY231" s="17" t="s">
        <v>190</v>
      </c>
      <c r="BE231" s="148">
        <f>IF(N231="základní",J231,0)</f>
        <v>0</v>
      </c>
      <c r="BF231" s="148">
        <f>IF(N231="snížená",J231,0)</f>
        <v>0</v>
      </c>
      <c r="BG231" s="148">
        <f>IF(N231="zákl. přenesená",J231,0)</f>
        <v>0</v>
      </c>
      <c r="BH231" s="148">
        <f>IF(N231="sníž. přenesená",J231,0)</f>
        <v>0</v>
      </c>
      <c r="BI231" s="148">
        <f>IF(N231="nulová",J231,0)</f>
        <v>0</v>
      </c>
      <c r="BJ231" s="17" t="s">
        <v>83</v>
      </c>
      <c r="BK231" s="148">
        <f>ROUND(I231*H231,2)</f>
        <v>0</v>
      </c>
      <c r="BL231" s="17" t="s">
        <v>217</v>
      </c>
      <c r="BM231" s="147" t="s">
        <v>789</v>
      </c>
    </row>
    <row r="232" spans="2:65" s="1" customFormat="1">
      <c r="B232" s="32"/>
      <c r="D232" s="149" t="s">
        <v>200</v>
      </c>
      <c r="F232" s="150" t="s">
        <v>2482</v>
      </c>
      <c r="I232" s="151"/>
      <c r="L232" s="32"/>
      <c r="M232" s="152"/>
      <c r="T232" s="56"/>
      <c r="AT232" s="17" t="s">
        <v>200</v>
      </c>
      <c r="AU232" s="17" t="s">
        <v>85</v>
      </c>
    </row>
    <row r="233" spans="2:65" s="1" customFormat="1" ht="16.5" customHeight="1">
      <c r="B233" s="32"/>
      <c r="C233" s="183" t="s">
        <v>275</v>
      </c>
      <c r="D233" s="183" t="s">
        <v>615</v>
      </c>
      <c r="E233" s="184" t="s">
        <v>2483</v>
      </c>
      <c r="F233" s="185" t="s">
        <v>2484</v>
      </c>
      <c r="G233" s="186" t="s">
        <v>1663</v>
      </c>
      <c r="H233" s="187">
        <v>0.12</v>
      </c>
      <c r="I233" s="188"/>
      <c r="J233" s="189">
        <f>ROUND(I233*H233,2)</f>
        <v>0</v>
      </c>
      <c r="K233" s="185" t="s">
        <v>197</v>
      </c>
      <c r="L233" s="190"/>
      <c r="M233" s="191" t="s">
        <v>1</v>
      </c>
      <c r="N233" s="192" t="s">
        <v>41</v>
      </c>
      <c r="P233" s="145">
        <f>O233*H233</f>
        <v>0</v>
      </c>
      <c r="Q233" s="145">
        <v>0</v>
      </c>
      <c r="R233" s="145">
        <f>Q233*H233</f>
        <v>0</v>
      </c>
      <c r="S233" s="145">
        <v>0</v>
      </c>
      <c r="T233" s="146">
        <f>S233*H233</f>
        <v>0</v>
      </c>
      <c r="AR233" s="147" t="s">
        <v>500</v>
      </c>
      <c r="AT233" s="147" t="s">
        <v>615</v>
      </c>
      <c r="AU233" s="147" t="s">
        <v>85</v>
      </c>
      <c r="AY233" s="17" t="s">
        <v>190</v>
      </c>
      <c r="BE233" s="148">
        <f>IF(N233="základní",J233,0)</f>
        <v>0</v>
      </c>
      <c r="BF233" s="148">
        <f>IF(N233="snížená",J233,0)</f>
        <v>0</v>
      </c>
      <c r="BG233" s="148">
        <f>IF(N233="zákl. přenesená",J233,0)</f>
        <v>0</v>
      </c>
      <c r="BH233" s="148">
        <f>IF(N233="sníž. přenesená",J233,0)</f>
        <v>0</v>
      </c>
      <c r="BI233" s="148">
        <f>IF(N233="nulová",J233,0)</f>
        <v>0</v>
      </c>
      <c r="BJ233" s="17" t="s">
        <v>83</v>
      </c>
      <c r="BK233" s="148">
        <f>ROUND(I233*H233,2)</f>
        <v>0</v>
      </c>
      <c r="BL233" s="17" t="s">
        <v>217</v>
      </c>
      <c r="BM233" s="147" t="s">
        <v>801</v>
      </c>
    </row>
    <row r="234" spans="2:65" s="12" customFormat="1">
      <c r="B234" s="160"/>
      <c r="D234" s="153" t="s">
        <v>256</v>
      </c>
      <c r="E234" s="161" t="s">
        <v>1</v>
      </c>
      <c r="F234" s="162" t="s">
        <v>2712</v>
      </c>
      <c r="H234" s="163">
        <v>0.12</v>
      </c>
      <c r="I234" s="164"/>
      <c r="L234" s="160"/>
      <c r="M234" s="165"/>
      <c r="T234" s="166"/>
      <c r="AT234" s="161" t="s">
        <v>256</v>
      </c>
      <c r="AU234" s="161" t="s">
        <v>85</v>
      </c>
      <c r="AV234" s="12" t="s">
        <v>85</v>
      </c>
      <c r="AW234" s="12" t="s">
        <v>32</v>
      </c>
      <c r="AX234" s="12" t="s">
        <v>76</v>
      </c>
      <c r="AY234" s="161" t="s">
        <v>190</v>
      </c>
    </row>
    <row r="235" spans="2:65" s="14" customFormat="1">
      <c r="B235" s="173"/>
      <c r="D235" s="153" t="s">
        <v>256</v>
      </c>
      <c r="E235" s="174" t="s">
        <v>1</v>
      </c>
      <c r="F235" s="175" t="s">
        <v>267</v>
      </c>
      <c r="H235" s="176">
        <v>0.12</v>
      </c>
      <c r="I235" s="177"/>
      <c r="L235" s="173"/>
      <c r="M235" s="178"/>
      <c r="T235" s="179"/>
      <c r="AT235" s="174" t="s">
        <v>256</v>
      </c>
      <c r="AU235" s="174" t="s">
        <v>85</v>
      </c>
      <c r="AV235" s="14" t="s">
        <v>217</v>
      </c>
      <c r="AW235" s="14" t="s">
        <v>32</v>
      </c>
      <c r="AX235" s="14" t="s">
        <v>83</v>
      </c>
      <c r="AY235" s="174" t="s">
        <v>190</v>
      </c>
    </row>
    <row r="236" spans="2:65" s="1" customFormat="1" ht="24.2" customHeight="1">
      <c r="B236" s="32"/>
      <c r="C236" s="136" t="s">
        <v>250</v>
      </c>
      <c r="D236" s="136" t="s">
        <v>193</v>
      </c>
      <c r="E236" s="137" t="s">
        <v>680</v>
      </c>
      <c r="F236" s="138" t="s">
        <v>2486</v>
      </c>
      <c r="G236" s="139" t="s">
        <v>253</v>
      </c>
      <c r="H236" s="140">
        <v>6</v>
      </c>
      <c r="I236" s="141"/>
      <c r="J236" s="142">
        <f>ROUND(I236*H236,2)</f>
        <v>0</v>
      </c>
      <c r="K236" s="138" t="s">
        <v>197</v>
      </c>
      <c r="L236" s="32"/>
      <c r="M236" s="143" t="s">
        <v>1</v>
      </c>
      <c r="N236" s="144" t="s">
        <v>41</v>
      </c>
      <c r="P236" s="145">
        <f>O236*H236</f>
        <v>0</v>
      </c>
      <c r="Q236" s="145">
        <v>0</v>
      </c>
      <c r="R236" s="145">
        <f>Q236*H236</f>
        <v>0</v>
      </c>
      <c r="S236" s="145">
        <v>0</v>
      </c>
      <c r="T236" s="146">
        <f>S236*H236</f>
        <v>0</v>
      </c>
      <c r="AR236" s="147" t="s">
        <v>217</v>
      </c>
      <c r="AT236" s="147" t="s">
        <v>193</v>
      </c>
      <c r="AU236" s="147" t="s">
        <v>85</v>
      </c>
      <c r="AY236" s="17" t="s">
        <v>190</v>
      </c>
      <c r="BE236" s="148">
        <f>IF(N236="základní",J236,0)</f>
        <v>0</v>
      </c>
      <c r="BF236" s="148">
        <f>IF(N236="snížená",J236,0)</f>
        <v>0</v>
      </c>
      <c r="BG236" s="148">
        <f>IF(N236="zákl. přenesená",J236,0)</f>
        <v>0</v>
      </c>
      <c r="BH236" s="148">
        <f>IF(N236="sníž. přenesená",J236,0)</f>
        <v>0</v>
      </c>
      <c r="BI236" s="148">
        <f>IF(N236="nulová",J236,0)</f>
        <v>0</v>
      </c>
      <c r="BJ236" s="17" t="s">
        <v>83</v>
      </c>
      <c r="BK236" s="148">
        <f>ROUND(I236*H236,2)</f>
        <v>0</v>
      </c>
      <c r="BL236" s="17" t="s">
        <v>217</v>
      </c>
      <c r="BM236" s="147" t="s">
        <v>813</v>
      </c>
    </row>
    <row r="237" spans="2:65" s="1" customFormat="1">
      <c r="B237" s="32"/>
      <c r="D237" s="149" t="s">
        <v>200</v>
      </c>
      <c r="F237" s="150" t="s">
        <v>683</v>
      </c>
      <c r="I237" s="151"/>
      <c r="L237" s="32"/>
      <c r="M237" s="152"/>
      <c r="T237" s="56"/>
      <c r="AT237" s="17" t="s">
        <v>200</v>
      </c>
      <c r="AU237" s="17" t="s">
        <v>85</v>
      </c>
    </row>
    <row r="238" spans="2:65" s="1" customFormat="1" ht="24.2" customHeight="1">
      <c r="B238" s="32"/>
      <c r="C238" s="136" t="s">
        <v>643</v>
      </c>
      <c r="D238" s="136" t="s">
        <v>193</v>
      </c>
      <c r="E238" s="137" t="s">
        <v>1542</v>
      </c>
      <c r="F238" s="138" t="s">
        <v>2487</v>
      </c>
      <c r="G238" s="139" t="s">
        <v>253</v>
      </c>
      <c r="H238" s="140">
        <v>54.97</v>
      </c>
      <c r="I238" s="141"/>
      <c r="J238" s="142">
        <f>ROUND(I238*H238,2)</f>
        <v>0</v>
      </c>
      <c r="K238" s="138" t="s">
        <v>197</v>
      </c>
      <c r="L238" s="32"/>
      <c r="M238" s="143" t="s">
        <v>1</v>
      </c>
      <c r="N238" s="144" t="s">
        <v>41</v>
      </c>
      <c r="P238" s="145">
        <f>O238*H238</f>
        <v>0</v>
      </c>
      <c r="Q238" s="145">
        <v>0</v>
      </c>
      <c r="R238" s="145">
        <f>Q238*H238</f>
        <v>0</v>
      </c>
      <c r="S238" s="145">
        <v>0</v>
      </c>
      <c r="T238" s="146">
        <f>S238*H238</f>
        <v>0</v>
      </c>
      <c r="AR238" s="147" t="s">
        <v>217</v>
      </c>
      <c r="AT238" s="147" t="s">
        <v>193</v>
      </c>
      <c r="AU238" s="147" t="s">
        <v>85</v>
      </c>
      <c r="AY238" s="17" t="s">
        <v>190</v>
      </c>
      <c r="BE238" s="148">
        <f>IF(N238="základní",J238,0)</f>
        <v>0</v>
      </c>
      <c r="BF238" s="148">
        <f>IF(N238="snížená",J238,0)</f>
        <v>0</v>
      </c>
      <c r="BG238" s="148">
        <f>IF(N238="zákl. přenesená",J238,0)</f>
        <v>0</v>
      </c>
      <c r="BH238" s="148">
        <f>IF(N238="sníž. přenesená",J238,0)</f>
        <v>0</v>
      </c>
      <c r="BI238" s="148">
        <f>IF(N238="nulová",J238,0)</f>
        <v>0</v>
      </c>
      <c r="BJ238" s="17" t="s">
        <v>83</v>
      </c>
      <c r="BK238" s="148">
        <f>ROUND(I238*H238,2)</f>
        <v>0</v>
      </c>
      <c r="BL238" s="17" t="s">
        <v>217</v>
      </c>
      <c r="BM238" s="147" t="s">
        <v>825</v>
      </c>
    </row>
    <row r="239" spans="2:65" s="1" customFormat="1">
      <c r="B239" s="32"/>
      <c r="D239" s="149" t="s">
        <v>200</v>
      </c>
      <c r="F239" s="150" t="s">
        <v>1545</v>
      </c>
      <c r="I239" s="151"/>
      <c r="L239" s="32"/>
      <c r="M239" s="152"/>
      <c r="T239" s="56"/>
      <c r="AT239" s="17" t="s">
        <v>200</v>
      </c>
      <c r="AU239" s="17" t="s">
        <v>85</v>
      </c>
    </row>
    <row r="240" spans="2:65" s="1" customFormat="1" ht="21.75" customHeight="1">
      <c r="B240" s="32"/>
      <c r="C240" s="136" t="s">
        <v>649</v>
      </c>
      <c r="D240" s="136" t="s">
        <v>193</v>
      </c>
      <c r="E240" s="137" t="s">
        <v>2488</v>
      </c>
      <c r="F240" s="138" t="s">
        <v>2489</v>
      </c>
      <c r="G240" s="139" t="s">
        <v>253</v>
      </c>
      <c r="H240" s="140">
        <v>6</v>
      </c>
      <c r="I240" s="141"/>
      <c r="J240" s="142">
        <f>ROUND(I240*H240,2)</f>
        <v>0</v>
      </c>
      <c r="K240" s="138" t="s">
        <v>197</v>
      </c>
      <c r="L240" s="32"/>
      <c r="M240" s="143" t="s">
        <v>1</v>
      </c>
      <c r="N240" s="144" t="s">
        <v>41</v>
      </c>
      <c r="P240" s="145">
        <f>O240*H240</f>
        <v>0</v>
      </c>
      <c r="Q240" s="145">
        <v>0</v>
      </c>
      <c r="R240" s="145">
        <f>Q240*H240</f>
        <v>0</v>
      </c>
      <c r="S240" s="145">
        <v>0</v>
      </c>
      <c r="T240" s="146">
        <f>S240*H240</f>
        <v>0</v>
      </c>
      <c r="AR240" s="147" t="s">
        <v>217</v>
      </c>
      <c r="AT240" s="147" t="s">
        <v>193</v>
      </c>
      <c r="AU240" s="147" t="s">
        <v>85</v>
      </c>
      <c r="AY240" s="17" t="s">
        <v>190</v>
      </c>
      <c r="BE240" s="148">
        <f>IF(N240="základní",J240,0)</f>
        <v>0</v>
      </c>
      <c r="BF240" s="148">
        <f>IF(N240="snížená",J240,0)</f>
        <v>0</v>
      </c>
      <c r="BG240" s="148">
        <f>IF(N240="zákl. přenesená",J240,0)</f>
        <v>0</v>
      </c>
      <c r="BH240" s="148">
        <f>IF(N240="sníž. přenesená",J240,0)</f>
        <v>0</v>
      </c>
      <c r="BI240" s="148">
        <f>IF(N240="nulová",J240,0)</f>
        <v>0</v>
      </c>
      <c r="BJ240" s="17" t="s">
        <v>83</v>
      </c>
      <c r="BK240" s="148">
        <f>ROUND(I240*H240,2)</f>
        <v>0</v>
      </c>
      <c r="BL240" s="17" t="s">
        <v>217</v>
      </c>
      <c r="BM240" s="147" t="s">
        <v>835</v>
      </c>
    </row>
    <row r="241" spans="2:65" s="1" customFormat="1">
      <c r="B241" s="32"/>
      <c r="D241" s="149" t="s">
        <v>200</v>
      </c>
      <c r="F241" s="150" t="s">
        <v>2490</v>
      </c>
      <c r="I241" s="151"/>
      <c r="L241" s="32"/>
      <c r="M241" s="152"/>
      <c r="T241" s="56"/>
      <c r="AT241" s="17" t="s">
        <v>200</v>
      </c>
      <c r="AU241" s="17" t="s">
        <v>85</v>
      </c>
    </row>
    <row r="242" spans="2:65" s="1" customFormat="1" ht="16.5" customHeight="1">
      <c r="B242" s="32"/>
      <c r="C242" s="136" t="s">
        <v>656</v>
      </c>
      <c r="D242" s="136" t="s">
        <v>193</v>
      </c>
      <c r="E242" s="137" t="s">
        <v>2491</v>
      </c>
      <c r="F242" s="138" t="s">
        <v>2492</v>
      </c>
      <c r="G242" s="139" t="s">
        <v>284</v>
      </c>
      <c r="H242" s="140">
        <v>0.75</v>
      </c>
      <c r="I242" s="141"/>
      <c r="J242" s="142">
        <f>ROUND(I242*H242,2)</f>
        <v>0</v>
      </c>
      <c r="K242" s="138" t="s">
        <v>197</v>
      </c>
      <c r="L242" s="32"/>
      <c r="M242" s="143" t="s">
        <v>1</v>
      </c>
      <c r="N242" s="144" t="s">
        <v>41</v>
      </c>
      <c r="P242" s="145">
        <f>O242*H242</f>
        <v>0</v>
      </c>
      <c r="Q242" s="145">
        <v>0</v>
      </c>
      <c r="R242" s="145">
        <f>Q242*H242</f>
        <v>0</v>
      </c>
      <c r="S242" s="145">
        <v>0</v>
      </c>
      <c r="T242" s="146">
        <f>S242*H242</f>
        <v>0</v>
      </c>
      <c r="AR242" s="147" t="s">
        <v>217</v>
      </c>
      <c r="AT242" s="147" t="s">
        <v>193</v>
      </c>
      <c r="AU242" s="147" t="s">
        <v>85</v>
      </c>
      <c r="AY242" s="17" t="s">
        <v>190</v>
      </c>
      <c r="BE242" s="148">
        <f>IF(N242="základní",J242,0)</f>
        <v>0</v>
      </c>
      <c r="BF242" s="148">
        <f>IF(N242="snížená",J242,0)</f>
        <v>0</v>
      </c>
      <c r="BG242" s="148">
        <f>IF(N242="zákl. přenesená",J242,0)</f>
        <v>0</v>
      </c>
      <c r="BH242" s="148">
        <f>IF(N242="sníž. přenesená",J242,0)</f>
        <v>0</v>
      </c>
      <c r="BI242" s="148">
        <f>IF(N242="nulová",J242,0)</f>
        <v>0</v>
      </c>
      <c r="BJ242" s="17" t="s">
        <v>83</v>
      </c>
      <c r="BK242" s="148">
        <f>ROUND(I242*H242,2)</f>
        <v>0</v>
      </c>
      <c r="BL242" s="17" t="s">
        <v>217</v>
      </c>
      <c r="BM242" s="147" t="s">
        <v>846</v>
      </c>
    </row>
    <row r="243" spans="2:65" s="1" customFormat="1">
      <c r="B243" s="32"/>
      <c r="D243" s="149" t="s">
        <v>200</v>
      </c>
      <c r="F243" s="150" t="s">
        <v>2493</v>
      </c>
      <c r="I243" s="151"/>
      <c r="L243" s="32"/>
      <c r="M243" s="152"/>
      <c r="T243" s="56"/>
      <c r="AT243" s="17" t="s">
        <v>200</v>
      </c>
      <c r="AU243" s="17" t="s">
        <v>85</v>
      </c>
    </row>
    <row r="244" spans="2:65" s="12" customFormat="1">
      <c r="B244" s="160"/>
      <c r="D244" s="153" t="s">
        <v>256</v>
      </c>
      <c r="E244" s="161" t="s">
        <v>1</v>
      </c>
      <c r="F244" s="162" t="s">
        <v>2713</v>
      </c>
      <c r="H244" s="163">
        <v>0.75</v>
      </c>
      <c r="I244" s="164"/>
      <c r="L244" s="160"/>
      <c r="M244" s="165"/>
      <c r="T244" s="166"/>
      <c r="AT244" s="161" t="s">
        <v>256</v>
      </c>
      <c r="AU244" s="161" t="s">
        <v>85</v>
      </c>
      <c r="AV244" s="12" t="s">
        <v>85</v>
      </c>
      <c r="AW244" s="12" t="s">
        <v>32</v>
      </c>
      <c r="AX244" s="12" t="s">
        <v>76</v>
      </c>
      <c r="AY244" s="161" t="s">
        <v>190</v>
      </c>
    </row>
    <row r="245" spans="2:65" s="14" customFormat="1">
      <c r="B245" s="173"/>
      <c r="D245" s="153" t="s">
        <v>256</v>
      </c>
      <c r="E245" s="174" t="s">
        <v>1</v>
      </c>
      <c r="F245" s="175" t="s">
        <v>267</v>
      </c>
      <c r="H245" s="176">
        <v>0.75</v>
      </c>
      <c r="I245" s="177"/>
      <c r="L245" s="173"/>
      <c r="M245" s="178"/>
      <c r="T245" s="179"/>
      <c r="AT245" s="174" t="s">
        <v>256</v>
      </c>
      <c r="AU245" s="174" t="s">
        <v>85</v>
      </c>
      <c r="AV245" s="14" t="s">
        <v>217</v>
      </c>
      <c r="AW245" s="14" t="s">
        <v>32</v>
      </c>
      <c r="AX245" s="14" t="s">
        <v>83</v>
      </c>
      <c r="AY245" s="174" t="s">
        <v>190</v>
      </c>
    </row>
    <row r="246" spans="2:65" s="11" customFormat="1" ht="22.9" customHeight="1">
      <c r="B246" s="124"/>
      <c r="D246" s="125" t="s">
        <v>75</v>
      </c>
      <c r="E246" s="134" t="s">
        <v>85</v>
      </c>
      <c r="F246" s="134" t="s">
        <v>708</v>
      </c>
      <c r="I246" s="127"/>
      <c r="J246" s="135">
        <f>BK246</f>
        <v>0</v>
      </c>
      <c r="L246" s="124"/>
      <c r="M246" s="129"/>
      <c r="P246" s="130">
        <f>SUM(P247:P262)</f>
        <v>0</v>
      </c>
      <c r="R246" s="130">
        <f>SUM(R247:R262)</f>
        <v>0</v>
      </c>
      <c r="T246" s="131">
        <f>SUM(T247:T262)</f>
        <v>0</v>
      </c>
      <c r="AR246" s="125" t="s">
        <v>83</v>
      </c>
      <c r="AT246" s="132" t="s">
        <v>75</v>
      </c>
      <c r="AU246" s="132" t="s">
        <v>83</v>
      </c>
      <c r="AY246" s="125" t="s">
        <v>190</v>
      </c>
      <c r="BK246" s="133">
        <f>SUM(BK247:BK262)</f>
        <v>0</v>
      </c>
    </row>
    <row r="247" spans="2:65" s="1" customFormat="1" ht="24.2" customHeight="1">
      <c r="B247" s="32"/>
      <c r="C247" s="136" t="s">
        <v>398</v>
      </c>
      <c r="D247" s="136" t="s">
        <v>193</v>
      </c>
      <c r="E247" s="137" t="s">
        <v>2714</v>
      </c>
      <c r="F247" s="138" t="s">
        <v>2715</v>
      </c>
      <c r="G247" s="139" t="s">
        <v>284</v>
      </c>
      <c r="H247" s="140">
        <v>5.4589999999999996</v>
      </c>
      <c r="I247" s="141"/>
      <c r="J247" s="142">
        <f>ROUND(I247*H247,2)</f>
        <v>0</v>
      </c>
      <c r="K247" s="138" t="s">
        <v>197</v>
      </c>
      <c r="L247" s="32"/>
      <c r="M247" s="143" t="s">
        <v>1</v>
      </c>
      <c r="N247" s="144" t="s">
        <v>41</v>
      </c>
      <c r="P247" s="145">
        <f>O247*H247</f>
        <v>0</v>
      </c>
      <c r="Q247" s="145">
        <v>0</v>
      </c>
      <c r="R247" s="145">
        <f>Q247*H247</f>
        <v>0</v>
      </c>
      <c r="S247" s="145">
        <v>0</v>
      </c>
      <c r="T247" s="146">
        <f>S247*H247</f>
        <v>0</v>
      </c>
      <c r="AR247" s="147" t="s">
        <v>217</v>
      </c>
      <c r="AT247" s="147" t="s">
        <v>193</v>
      </c>
      <c r="AU247" s="147" t="s">
        <v>85</v>
      </c>
      <c r="AY247" s="17" t="s">
        <v>190</v>
      </c>
      <c r="BE247" s="148">
        <f>IF(N247="základní",J247,0)</f>
        <v>0</v>
      </c>
      <c r="BF247" s="148">
        <f>IF(N247="snížená",J247,0)</f>
        <v>0</v>
      </c>
      <c r="BG247" s="148">
        <f>IF(N247="zákl. přenesená",J247,0)</f>
        <v>0</v>
      </c>
      <c r="BH247" s="148">
        <f>IF(N247="sníž. přenesená",J247,0)</f>
        <v>0</v>
      </c>
      <c r="BI247" s="148">
        <f>IF(N247="nulová",J247,0)</f>
        <v>0</v>
      </c>
      <c r="BJ247" s="17" t="s">
        <v>83</v>
      </c>
      <c r="BK247" s="148">
        <f>ROUND(I247*H247,2)</f>
        <v>0</v>
      </c>
      <c r="BL247" s="17" t="s">
        <v>217</v>
      </c>
      <c r="BM247" s="147" t="s">
        <v>857</v>
      </c>
    </row>
    <row r="248" spans="2:65" s="1" customFormat="1">
      <c r="B248" s="32"/>
      <c r="D248" s="149" t="s">
        <v>200</v>
      </c>
      <c r="F248" s="150" t="s">
        <v>2716</v>
      </c>
      <c r="I248" s="151"/>
      <c r="L248" s="32"/>
      <c r="M248" s="152"/>
      <c r="T248" s="56"/>
      <c r="AT248" s="17" t="s">
        <v>200</v>
      </c>
      <c r="AU248" s="17" t="s">
        <v>85</v>
      </c>
    </row>
    <row r="249" spans="2:65" s="12" customFormat="1">
      <c r="B249" s="160"/>
      <c r="D249" s="153" t="s">
        <v>256</v>
      </c>
      <c r="E249" s="161" t="s">
        <v>1</v>
      </c>
      <c r="F249" s="162" t="s">
        <v>2717</v>
      </c>
      <c r="H249" s="163">
        <v>5.4589999999999996</v>
      </c>
      <c r="I249" s="164"/>
      <c r="L249" s="160"/>
      <c r="M249" s="165"/>
      <c r="T249" s="166"/>
      <c r="AT249" s="161" t="s">
        <v>256</v>
      </c>
      <c r="AU249" s="161" t="s">
        <v>85</v>
      </c>
      <c r="AV249" s="12" t="s">
        <v>85</v>
      </c>
      <c r="AW249" s="12" t="s">
        <v>32</v>
      </c>
      <c r="AX249" s="12" t="s">
        <v>76</v>
      </c>
      <c r="AY249" s="161" t="s">
        <v>190</v>
      </c>
    </row>
    <row r="250" spans="2:65" s="14" customFormat="1">
      <c r="B250" s="173"/>
      <c r="D250" s="153" t="s">
        <v>256</v>
      </c>
      <c r="E250" s="174" t="s">
        <v>1</v>
      </c>
      <c r="F250" s="175" t="s">
        <v>267</v>
      </c>
      <c r="H250" s="176">
        <v>5.4589999999999996</v>
      </c>
      <c r="I250" s="177"/>
      <c r="L250" s="173"/>
      <c r="M250" s="178"/>
      <c r="T250" s="179"/>
      <c r="AT250" s="174" t="s">
        <v>256</v>
      </c>
      <c r="AU250" s="174" t="s">
        <v>85</v>
      </c>
      <c r="AV250" s="14" t="s">
        <v>217</v>
      </c>
      <c r="AW250" s="14" t="s">
        <v>32</v>
      </c>
      <c r="AX250" s="14" t="s">
        <v>83</v>
      </c>
      <c r="AY250" s="174" t="s">
        <v>190</v>
      </c>
    </row>
    <row r="251" spans="2:65" s="1" customFormat="1" ht="24.2" customHeight="1">
      <c r="B251" s="32"/>
      <c r="C251" s="136" t="s">
        <v>403</v>
      </c>
      <c r="D251" s="136" t="s">
        <v>193</v>
      </c>
      <c r="E251" s="137" t="s">
        <v>2718</v>
      </c>
      <c r="F251" s="138" t="s">
        <v>2719</v>
      </c>
      <c r="G251" s="139" t="s">
        <v>284</v>
      </c>
      <c r="H251" s="140">
        <v>6.5780000000000003</v>
      </c>
      <c r="I251" s="141"/>
      <c r="J251" s="142">
        <f>ROUND(I251*H251,2)</f>
        <v>0</v>
      </c>
      <c r="K251" s="138" t="s">
        <v>197</v>
      </c>
      <c r="L251" s="32"/>
      <c r="M251" s="143" t="s">
        <v>1</v>
      </c>
      <c r="N251" s="144" t="s">
        <v>41</v>
      </c>
      <c r="P251" s="145">
        <f>O251*H251</f>
        <v>0</v>
      </c>
      <c r="Q251" s="145">
        <v>0</v>
      </c>
      <c r="R251" s="145">
        <f>Q251*H251</f>
        <v>0</v>
      </c>
      <c r="S251" s="145">
        <v>0</v>
      </c>
      <c r="T251" s="146">
        <f>S251*H251</f>
        <v>0</v>
      </c>
      <c r="AR251" s="147" t="s">
        <v>217</v>
      </c>
      <c r="AT251" s="147" t="s">
        <v>193</v>
      </c>
      <c r="AU251" s="147" t="s">
        <v>85</v>
      </c>
      <c r="AY251" s="17" t="s">
        <v>190</v>
      </c>
      <c r="BE251" s="148">
        <f>IF(N251="základní",J251,0)</f>
        <v>0</v>
      </c>
      <c r="BF251" s="148">
        <f>IF(N251="snížená",J251,0)</f>
        <v>0</v>
      </c>
      <c r="BG251" s="148">
        <f>IF(N251="zákl. přenesená",J251,0)</f>
        <v>0</v>
      </c>
      <c r="BH251" s="148">
        <f>IF(N251="sníž. přenesená",J251,0)</f>
        <v>0</v>
      </c>
      <c r="BI251" s="148">
        <f>IF(N251="nulová",J251,0)</f>
        <v>0</v>
      </c>
      <c r="BJ251" s="17" t="s">
        <v>83</v>
      </c>
      <c r="BK251" s="148">
        <f>ROUND(I251*H251,2)</f>
        <v>0</v>
      </c>
      <c r="BL251" s="17" t="s">
        <v>217</v>
      </c>
      <c r="BM251" s="147" t="s">
        <v>868</v>
      </c>
    </row>
    <row r="252" spans="2:65" s="1" customFormat="1">
      <c r="B252" s="32"/>
      <c r="D252" s="149" t="s">
        <v>200</v>
      </c>
      <c r="F252" s="150" t="s">
        <v>2720</v>
      </c>
      <c r="I252" s="151"/>
      <c r="L252" s="32"/>
      <c r="M252" s="152"/>
      <c r="T252" s="56"/>
      <c r="AT252" s="17" t="s">
        <v>200</v>
      </c>
      <c r="AU252" s="17" t="s">
        <v>85</v>
      </c>
    </row>
    <row r="253" spans="2:65" s="12" customFormat="1">
      <c r="B253" s="160"/>
      <c r="D253" s="153" t="s">
        <v>256</v>
      </c>
      <c r="E253" s="161" t="s">
        <v>1</v>
      </c>
      <c r="F253" s="162" t="s">
        <v>2721</v>
      </c>
      <c r="H253" s="163">
        <v>6.5780000000000003</v>
      </c>
      <c r="I253" s="164"/>
      <c r="L253" s="160"/>
      <c r="M253" s="165"/>
      <c r="T253" s="166"/>
      <c r="AT253" s="161" t="s">
        <v>256</v>
      </c>
      <c r="AU253" s="161" t="s">
        <v>85</v>
      </c>
      <c r="AV253" s="12" t="s">
        <v>85</v>
      </c>
      <c r="AW253" s="12" t="s">
        <v>32</v>
      </c>
      <c r="AX253" s="12" t="s">
        <v>76</v>
      </c>
      <c r="AY253" s="161" t="s">
        <v>190</v>
      </c>
    </row>
    <row r="254" spans="2:65" s="14" customFormat="1">
      <c r="B254" s="173"/>
      <c r="D254" s="153" t="s">
        <v>256</v>
      </c>
      <c r="E254" s="174" t="s">
        <v>1</v>
      </c>
      <c r="F254" s="175" t="s">
        <v>267</v>
      </c>
      <c r="H254" s="176">
        <v>6.5780000000000003</v>
      </c>
      <c r="I254" s="177"/>
      <c r="L254" s="173"/>
      <c r="M254" s="178"/>
      <c r="T254" s="179"/>
      <c r="AT254" s="174" t="s">
        <v>256</v>
      </c>
      <c r="AU254" s="174" t="s">
        <v>85</v>
      </c>
      <c r="AV254" s="14" t="s">
        <v>217</v>
      </c>
      <c r="AW254" s="14" t="s">
        <v>32</v>
      </c>
      <c r="AX254" s="14" t="s">
        <v>83</v>
      </c>
      <c r="AY254" s="174" t="s">
        <v>190</v>
      </c>
    </row>
    <row r="255" spans="2:65" s="1" customFormat="1" ht="16.5" customHeight="1">
      <c r="B255" s="32"/>
      <c r="C255" s="136" t="s">
        <v>290</v>
      </c>
      <c r="D255" s="136" t="s">
        <v>193</v>
      </c>
      <c r="E255" s="137" t="s">
        <v>2722</v>
      </c>
      <c r="F255" s="138" t="s">
        <v>2723</v>
      </c>
      <c r="G255" s="139" t="s">
        <v>253</v>
      </c>
      <c r="H255" s="140">
        <v>6.84</v>
      </c>
      <c r="I255" s="141"/>
      <c r="J255" s="142">
        <f>ROUND(I255*H255,2)</f>
        <v>0</v>
      </c>
      <c r="K255" s="138" t="s">
        <v>197</v>
      </c>
      <c r="L255" s="32"/>
      <c r="M255" s="143" t="s">
        <v>1</v>
      </c>
      <c r="N255" s="144" t="s">
        <v>41</v>
      </c>
      <c r="P255" s="145">
        <f>O255*H255</f>
        <v>0</v>
      </c>
      <c r="Q255" s="145">
        <v>0</v>
      </c>
      <c r="R255" s="145">
        <f>Q255*H255</f>
        <v>0</v>
      </c>
      <c r="S255" s="145">
        <v>0</v>
      </c>
      <c r="T255" s="146">
        <f>S255*H255</f>
        <v>0</v>
      </c>
      <c r="AR255" s="147" t="s">
        <v>217</v>
      </c>
      <c r="AT255" s="147" t="s">
        <v>193</v>
      </c>
      <c r="AU255" s="147" t="s">
        <v>85</v>
      </c>
      <c r="AY255" s="17" t="s">
        <v>190</v>
      </c>
      <c r="BE255" s="148">
        <f>IF(N255="základní",J255,0)</f>
        <v>0</v>
      </c>
      <c r="BF255" s="148">
        <f>IF(N255="snížená",J255,0)</f>
        <v>0</v>
      </c>
      <c r="BG255" s="148">
        <f>IF(N255="zákl. přenesená",J255,0)</f>
        <v>0</v>
      </c>
      <c r="BH255" s="148">
        <f>IF(N255="sníž. přenesená",J255,0)</f>
        <v>0</v>
      </c>
      <c r="BI255" s="148">
        <f>IF(N255="nulová",J255,0)</f>
        <v>0</v>
      </c>
      <c r="BJ255" s="17" t="s">
        <v>83</v>
      </c>
      <c r="BK255" s="148">
        <f>ROUND(I255*H255,2)</f>
        <v>0</v>
      </c>
      <c r="BL255" s="17" t="s">
        <v>217</v>
      </c>
      <c r="BM255" s="147" t="s">
        <v>880</v>
      </c>
    </row>
    <row r="256" spans="2:65" s="1" customFormat="1">
      <c r="B256" s="32"/>
      <c r="D256" s="149" t="s">
        <v>200</v>
      </c>
      <c r="F256" s="150" t="s">
        <v>2724</v>
      </c>
      <c r="I256" s="151"/>
      <c r="L256" s="32"/>
      <c r="M256" s="152"/>
      <c r="T256" s="56"/>
      <c r="AT256" s="17" t="s">
        <v>200</v>
      </c>
      <c r="AU256" s="17" t="s">
        <v>85</v>
      </c>
    </row>
    <row r="257" spans="2:65" s="12" customFormat="1">
      <c r="B257" s="160"/>
      <c r="D257" s="153" t="s">
        <v>256</v>
      </c>
      <c r="E257" s="161" t="s">
        <v>1</v>
      </c>
      <c r="F257" s="162" t="s">
        <v>2725</v>
      </c>
      <c r="H257" s="163">
        <v>6.84</v>
      </c>
      <c r="I257" s="164"/>
      <c r="L257" s="160"/>
      <c r="M257" s="165"/>
      <c r="T257" s="166"/>
      <c r="AT257" s="161" t="s">
        <v>256</v>
      </c>
      <c r="AU257" s="161" t="s">
        <v>85</v>
      </c>
      <c r="AV257" s="12" t="s">
        <v>85</v>
      </c>
      <c r="AW257" s="12" t="s">
        <v>32</v>
      </c>
      <c r="AX257" s="12" t="s">
        <v>76</v>
      </c>
      <c r="AY257" s="161" t="s">
        <v>190</v>
      </c>
    </row>
    <row r="258" spans="2:65" s="14" customFormat="1">
      <c r="B258" s="173"/>
      <c r="D258" s="153" t="s">
        <v>256</v>
      </c>
      <c r="E258" s="174" t="s">
        <v>1</v>
      </c>
      <c r="F258" s="175" t="s">
        <v>267</v>
      </c>
      <c r="H258" s="176">
        <v>6.84</v>
      </c>
      <c r="I258" s="177"/>
      <c r="L258" s="173"/>
      <c r="M258" s="178"/>
      <c r="T258" s="179"/>
      <c r="AT258" s="174" t="s">
        <v>256</v>
      </c>
      <c r="AU258" s="174" t="s">
        <v>85</v>
      </c>
      <c r="AV258" s="14" t="s">
        <v>217</v>
      </c>
      <c r="AW258" s="14" t="s">
        <v>32</v>
      </c>
      <c r="AX258" s="14" t="s">
        <v>83</v>
      </c>
      <c r="AY258" s="174" t="s">
        <v>190</v>
      </c>
    </row>
    <row r="259" spans="2:65" s="1" customFormat="1" ht="16.5" customHeight="1">
      <c r="B259" s="32"/>
      <c r="C259" s="136" t="s">
        <v>295</v>
      </c>
      <c r="D259" s="136" t="s">
        <v>193</v>
      </c>
      <c r="E259" s="137" t="s">
        <v>2726</v>
      </c>
      <c r="F259" s="138" t="s">
        <v>2727</v>
      </c>
      <c r="G259" s="139" t="s">
        <v>253</v>
      </c>
      <c r="H259" s="140">
        <v>6.84</v>
      </c>
      <c r="I259" s="141"/>
      <c r="J259" s="142">
        <f>ROUND(I259*H259,2)</f>
        <v>0</v>
      </c>
      <c r="K259" s="138" t="s">
        <v>197</v>
      </c>
      <c r="L259" s="32"/>
      <c r="M259" s="143" t="s">
        <v>1</v>
      </c>
      <c r="N259" s="144" t="s">
        <v>41</v>
      </c>
      <c r="P259" s="145">
        <f>O259*H259</f>
        <v>0</v>
      </c>
      <c r="Q259" s="145">
        <v>0</v>
      </c>
      <c r="R259" s="145">
        <f>Q259*H259</f>
        <v>0</v>
      </c>
      <c r="S259" s="145">
        <v>0</v>
      </c>
      <c r="T259" s="146">
        <f>S259*H259</f>
        <v>0</v>
      </c>
      <c r="AR259" s="147" t="s">
        <v>217</v>
      </c>
      <c r="AT259" s="147" t="s">
        <v>193</v>
      </c>
      <c r="AU259" s="147" t="s">
        <v>85</v>
      </c>
      <c r="AY259" s="17" t="s">
        <v>190</v>
      </c>
      <c r="BE259" s="148">
        <f>IF(N259="základní",J259,0)</f>
        <v>0</v>
      </c>
      <c r="BF259" s="148">
        <f>IF(N259="snížená",J259,0)</f>
        <v>0</v>
      </c>
      <c r="BG259" s="148">
        <f>IF(N259="zákl. přenesená",J259,0)</f>
        <v>0</v>
      </c>
      <c r="BH259" s="148">
        <f>IF(N259="sníž. přenesená",J259,0)</f>
        <v>0</v>
      </c>
      <c r="BI259" s="148">
        <f>IF(N259="nulová",J259,0)</f>
        <v>0</v>
      </c>
      <c r="BJ259" s="17" t="s">
        <v>83</v>
      </c>
      <c r="BK259" s="148">
        <f>ROUND(I259*H259,2)</f>
        <v>0</v>
      </c>
      <c r="BL259" s="17" t="s">
        <v>217</v>
      </c>
      <c r="BM259" s="147" t="s">
        <v>892</v>
      </c>
    </row>
    <row r="260" spans="2:65" s="1" customFormat="1">
      <c r="B260" s="32"/>
      <c r="D260" s="149" t="s">
        <v>200</v>
      </c>
      <c r="F260" s="150" t="s">
        <v>2728</v>
      </c>
      <c r="I260" s="151"/>
      <c r="L260" s="32"/>
      <c r="M260" s="152"/>
      <c r="T260" s="56"/>
      <c r="AT260" s="17" t="s">
        <v>200</v>
      </c>
      <c r="AU260" s="17" t="s">
        <v>85</v>
      </c>
    </row>
    <row r="261" spans="2:65" s="1" customFormat="1" ht="16.5" customHeight="1">
      <c r="B261" s="32"/>
      <c r="C261" s="136" t="s">
        <v>300</v>
      </c>
      <c r="D261" s="136" t="s">
        <v>193</v>
      </c>
      <c r="E261" s="137" t="s">
        <v>2729</v>
      </c>
      <c r="F261" s="138" t="s">
        <v>2730</v>
      </c>
      <c r="G261" s="139" t="s">
        <v>380</v>
      </c>
      <c r="H261" s="140">
        <v>0.54600000000000004</v>
      </c>
      <c r="I261" s="141"/>
      <c r="J261" s="142">
        <f>ROUND(I261*H261,2)</f>
        <v>0</v>
      </c>
      <c r="K261" s="138" t="s">
        <v>197</v>
      </c>
      <c r="L261" s="32"/>
      <c r="M261" s="143" t="s">
        <v>1</v>
      </c>
      <c r="N261" s="144" t="s">
        <v>41</v>
      </c>
      <c r="P261" s="145">
        <f>O261*H261</f>
        <v>0</v>
      </c>
      <c r="Q261" s="145">
        <v>0</v>
      </c>
      <c r="R261" s="145">
        <f>Q261*H261</f>
        <v>0</v>
      </c>
      <c r="S261" s="145">
        <v>0</v>
      </c>
      <c r="T261" s="146">
        <f>S261*H261</f>
        <v>0</v>
      </c>
      <c r="AR261" s="147" t="s">
        <v>217</v>
      </c>
      <c r="AT261" s="147" t="s">
        <v>193</v>
      </c>
      <c r="AU261" s="147" t="s">
        <v>85</v>
      </c>
      <c r="AY261" s="17" t="s">
        <v>190</v>
      </c>
      <c r="BE261" s="148">
        <f>IF(N261="základní",J261,0)</f>
        <v>0</v>
      </c>
      <c r="BF261" s="148">
        <f>IF(N261="snížená",J261,0)</f>
        <v>0</v>
      </c>
      <c r="BG261" s="148">
        <f>IF(N261="zákl. přenesená",J261,0)</f>
        <v>0</v>
      </c>
      <c r="BH261" s="148">
        <f>IF(N261="sníž. přenesená",J261,0)</f>
        <v>0</v>
      </c>
      <c r="BI261" s="148">
        <f>IF(N261="nulová",J261,0)</f>
        <v>0</v>
      </c>
      <c r="BJ261" s="17" t="s">
        <v>83</v>
      </c>
      <c r="BK261" s="148">
        <f>ROUND(I261*H261,2)</f>
        <v>0</v>
      </c>
      <c r="BL261" s="17" t="s">
        <v>217</v>
      </c>
      <c r="BM261" s="147" t="s">
        <v>903</v>
      </c>
    </row>
    <row r="262" spans="2:65" s="1" customFormat="1">
      <c r="B262" s="32"/>
      <c r="D262" s="149" t="s">
        <v>200</v>
      </c>
      <c r="F262" s="150" t="s">
        <v>2731</v>
      </c>
      <c r="I262" s="151"/>
      <c r="L262" s="32"/>
      <c r="M262" s="152"/>
      <c r="T262" s="56"/>
      <c r="AT262" s="17" t="s">
        <v>200</v>
      </c>
      <c r="AU262" s="17" t="s">
        <v>85</v>
      </c>
    </row>
    <row r="263" spans="2:65" s="11" customFormat="1" ht="22.9" customHeight="1">
      <c r="B263" s="124"/>
      <c r="D263" s="125" t="s">
        <v>75</v>
      </c>
      <c r="E263" s="134" t="s">
        <v>209</v>
      </c>
      <c r="F263" s="134" t="s">
        <v>2732</v>
      </c>
      <c r="I263" s="127"/>
      <c r="J263" s="135">
        <f>BK263</f>
        <v>0</v>
      </c>
      <c r="L263" s="124"/>
      <c r="M263" s="129"/>
      <c r="P263" s="130">
        <f>SUM(P264:P287)</f>
        <v>0</v>
      </c>
      <c r="R263" s="130">
        <f>SUM(R264:R287)</f>
        <v>0</v>
      </c>
      <c r="T263" s="131">
        <f>SUM(T264:T287)</f>
        <v>0</v>
      </c>
      <c r="AR263" s="125" t="s">
        <v>83</v>
      </c>
      <c r="AT263" s="132" t="s">
        <v>75</v>
      </c>
      <c r="AU263" s="132" t="s">
        <v>83</v>
      </c>
      <c r="AY263" s="125" t="s">
        <v>190</v>
      </c>
      <c r="BK263" s="133">
        <f>SUM(BK264:BK287)</f>
        <v>0</v>
      </c>
    </row>
    <row r="264" spans="2:65" s="1" customFormat="1" ht="33" customHeight="1">
      <c r="B264" s="32"/>
      <c r="C264" s="136" t="s">
        <v>305</v>
      </c>
      <c r="D264" s="136" t="s">
        <v>193</v>
      </c>
      <c r="E264" s="137" t="s">
        <v>2733</v>
      </c>
      <c r="F264" s="138" t="s">
        <v>2734</v>
      </c>
      <c r="G264" s="139" t="s">
        <v>435</v>
      </c>
      <c r="H264" s="140">
        <v>0.28000000000000003</v>
      </c>
      <c r="I264" s="141"/>
      <c r="J264" s="142">
        <f>ROUND(I264*H264,2)</f>
        <v>0</v>
      </c>
      <c r="K264" s="138" t="s">
        <v>197</v>
      </c>
      <c r="L264" s="32"/>
      <c r="M264" s="143" t="s">
        <v>1</v>
      </c>
      <c r="N264" s="144" t="s">
        <v>41</v>
      </c>
      <c r="P264" s="145">
        <f>O264*H264</f>
        <v>0</v>
      </c>
      <c r="Q264" s="145">
        <v>0</v>
      </c>
      <c r="R264" s="145">
        <f>Q264*H264</f>
        <v>0</v>
      </c>
      <c r="S264" s="145">
        <v>0</v>
      </c>
      <c r="T264" s="146">
        <f>S264*H264</f>
        <v>0</v>
      </c>
      <c r="AR264" s="147" t="s">
        <v>217</v>
      </c>
      <c r="AT264" s="147" t="s">
        <v>193</v>
      </c>
      <c r="AU264" s="147" t="s">
        <v>85</v>
      </c>
      <c r="AY264" s="17" t="s">
        <v>190</v>
      </c>
      <c r="BE264" s="148">
        <f>IF(N264="základní",J264,0)</f>
        <v>0</v>
      </c>
      <c r="BF264" s="148">
        <f>IF(N264="snížená",J264,0)</f>
        <v>0</v>
      </c>
      <c r="BG264" s="148">
        <f>IF(N264="zákl. přenesená",J264,0)</f>
        <v>0</v>
      </c>
      <c r="BH264" s="148">
        <f>IF(N264="sníž. přenesená",J264,0)</f>
        <v>0</v>
      </c>
      <c r="BI264" s="148">
        <f>IF(N264="nulová",J264,0)</f>
        <v>0</v>
      </c>
      <c r="BJ264" s="17" t="s">
        <v>83</v>
      </c>
      <c r="BK264" s="148">
        <f>ROUND(I264*H264,2)</f>
        <v>0</v>
      </c>
      <c r="BL264" s="17" t="s">
        <v>217</v>
      </c>
      <c r="BM264" s="147" t="s">
        <v>913</v>
      </c>
    </row>
    <row r="265" spans="2:65" s="1" customFormat="1">
      <c r="B265" s="32"/>
      <c r="D265" s="149" t="s">
        <v>200</v>
      </c>
      <c r="F265" s="150" t="s">
        <v>2735</v>
      </c>
      <c r="I265" s="151"/>
      <c r="L265" s="32"/>
      <c r="M265" s="152"/>
      <c r="T265" s="56"/>
      <c r="AT265" s="17" t="s">
        <v>200</v>
      </c>
      <c r="AU265" s="17" t="s">
        <v>85</v>
      </c>
    </row>
    <row r="266" spans="2:65" s="12" customFormat="1">
      <c r="B266" s="160"/>
      <c r="D266" s="153" t="s">
        <v>256</v>
      </c>
      <c r="E266" s="161" t="s">
        <v>1</v>
      </c>
      <c r="F266" s="162" t="s">
        <v>2736</v>
      </c>
      <c r="H266" s="163">
        <v>0.28000000000000003</v>
      </c>
      <c r="I266" s="164"/>
      <c r="L266" s="160"/>
      <c r="M266" s="165"/>
      <c r="T266" s="166"/>
      <c r="AT266" s="161" t="s">
        <v>256</v>
      </c>
      <c r="AU266" s="161" t="s">
        <v>85</v>
      </c>
      <c r="AV266" s="12" t="s">
        <v>85</v>
      </c>
      <c r="AW266" s="12" t="s">
        <v>32</v>
      </c>
      <c r="AX266" s="12" t="s">
        <v>76</v>
      </c>
      <c r="AY266" s="161" t="s">
        <v>190</v>
      </c>
    </row>
    <row r="267" spans="2:65" s="14" customFormat="1">
      <c r="B267" s="173"/>
      <c r="D267" s="153" t="s">
        <v>256</v>
      </c>
      <c r="E267" s="174" t="s">
        <v>1</v>
      </c>
      <c r="F267" s="175" t="s">
        <v>267</v>
      </c>
      <c r="H267" s="176">
        <v>0.28000000000000003</v>
      </c>
      <c r="I267" s="177"/>
      <c r="L267" s="173"/>
      <c r="M267" s="178"/>
      <c r="T267" s="179"/>
      <c r="AT267" s="174" t="s">
        <v>256</v>
      </c>
      <c r="AU267" s="174" t="s">
        <v>85</v>
      </c>
      <c r="AV267" s="14" t="s">
        <v>217</v>
      </c>
      <c r="AW267" s="14" t="s">
        <v>32</v>
      </c>
      <c r="AX267" s="14" t="s">
        <v>83</v>
      </c>
      <c r="AY267" s="174" t="s">
        <v>190</v>
      </c>
    </row>
    <row r="268" spans="2:65" s="1" customFormat="1" ht="16.5" customHeight="1">
      <c r="B268" s="32"/>
      <c r="C268" s="183" t="s">
        <v>315</v>
      </c>
      <c r="D268" s="183" t="s">
        <v>615</v>
      </c>
      <c r="E268" s="184" t="s">
        <v>2737</v>
      </c>
      <c r="F268" s="185" t="s">
        <v>2738</v>
      </c>
      <c r="G268" s="186" t="s">
        <v>271</v>
      </c>
      <c r="H268" s="187">
        <v>2</v>
      </c>
      <c r="I268" s="188"/>
      <c r="J268" s="189">
        <f>ROUND(I268*H268,2)</f>
        <v>0</v>
      </c>
      <c r="K268" s="185" t="s">
        <v>197</v>
      </c>
      <c r="L268" s="190"/>
      <c r="M268" s="191" t="s">
        <v>1</v>
      </c>
      <c r="N268" s="192" t="s">
        <v>41</v>
      </c>
      <c r="P268" s="145">
        <f>O268*H268</f>
        <v>0</v>
      </c>
      <c r="Q268" s="145">
        <v>0</v>
      </c>
      <c r="R268" s="145">
        <f>Q268*H268</f>
        <v>0</v>
      </c>
      <c r="S268" s="145">
        <v>0</v>
      </c>
      <c r="T268" s="146">
        <f>S268*H268</f>
        <v>0</v>
      </c>
      <c r="AR268" s="147" t="s">
        <v>500</v>
      </c>
      <c r="AT268" s="147" t="s">
        <v>615</v>
      </c>
      <c r="AU268" s="147" t="s">
        <v>85</v>
      </c>
      <c r="AY268" s="17" t="s">
        <v>190</v>
      </c>
      <c r="BE268" s="148">
        <f>IF(N268="základní",J268,0)</f>
        <v>0</v>
      </c>
      <c r="BF268" s="148">
        <f>IF(N268="snížená",J268,0)</f>
        <v>0</v>
      </c>
      <c r="BG268" s="148">
        <f>IF(N268="zákl. přenesená",J268,0)</f>
        <v>0</v>
      </c>
      <c r="BH268" s="148">
        <f>IF(N268="sníž. přenesená",J268,0)</f>
        <v>0</v>
      </c>
      <c r="BI268" s="148">
        <f>IF(N268="nulová",J268,0)</f>
        <v>0</v>
      </c>
      <c r="BJ268" s="17" t="s">
        <v>83</v>
      </c>
      <c r="BK268" s="148">
        <f>ROUND(I268*H268,2)</f>
        <v>0</v>
      </c>
      <c r="BL268" s="17" t="s">
        <v>217</v>
      </c>
      <c r="BM268" s="147" t="s">
        <v>924</v>
      </c>
    </row>
    <row r="269" spans="2:65" s="1" customFormat="1" ht="33" customHeight="1">
      <c r="B269" s="32"/>
      <c r="C269" s="136" t="s">
        <v>321</v>
      </c>
      <c r="D269" s="136" t="s">
        <v>193</v>
      </c>
      <c r="E269" s="137" t="s">
        <v>2739</v>
      </c>
      <c r="F269" s="138" t="s">
        <v>2740</v>
      </c>
      <c r="G269" s="139" t="s">
        <v>435</v>
      </c>
      <c r="H269" s="140">
        <v>0.28000000000000003</v>
      </c>
      <c r="I269" s="141"/>
      <c r="J269" s="142">
        <f>ROUND(I269*H269,2)</f>
        <v>0</v>
      </c>
      <c r="K269" s="138" t="s">
        <v>197</v>
      </c>
      <c r="L269" s="32"/>
      <c r="M269" s="143" t="s">
        <v>1</v>
      </c>
      <c r="N269" s="144" t="s">
        <v>41</v>
      </c>
      <c r="P269" s="145">
        <f>O269*H269</f>
        <v>0</v>
      </c>
      <c r="Q269" s="145">
        <v>0</v>
      </c>
      <c r="R269" s="145">
        <f>Q269*H269</f>
        <v>0</v>
      </c>
      <c r="S269" s="145">
        <v>0</v>
      </c>
      <c r="T269" s="146">
        <f>S269*H269</f>
        <v>0</v>
      </c>
      <c r="AR269" s="147" t="s">
        <v>217</v>
      </c>
      <c r="AT269" s="147" t="s">
        <v>193</v>
      </c>
      <c r="AU269" s="147" t="s">
        <v>85</v>
      </c>
      <c r="AY269" s="17" t="s">
        <v>190</v>
      </c>
      <c r="BE269" s="148">
        <f>IF(N269="základní",J269,0)</f>
        <v>0</v>
      </c>
      <c r="BF269" s="148">
        <f>IF(N269="snížená",J269,0)</f>
        <v>0</v>
      </c>
      <c r="BG269" s="148">
        <f>IF(N269="zákl. přenesená",J269,0)</f>
        <v>0</v>
      </c>
      <c r="BH269" s="148">
        <f>IF(N269="sníž. přenesená",J269,0)</f>
        <v>0</v>
      </c>
      <c r="BI269" s="148">
        <f>IF(N269="nulová",J269,0)</f>
        <v>0</v>
      </c>
      <c r="BJ269" s="17" t="s">
        <v>83</v>
      </c>
      <c r="BK269" s="148">
        <f>ROUND(I269*H269,2)</f>
        <v>0</v>
      </c>
      <c r="BL269" s="17" t="s">
        <v>217</v>
      </c>
      <c r="BM269" s="147" t="s">
        <v>932</v>
      </c>
    </row>
    <row r="270" spans="2:65" s="1" customFormat="1">
      <c r="B270" s="32"/>
      <c r="D270" s="149" t="s">
        <v>200</v>
      </c>
      <c r="F270" s="150" t="s">
        <v>2741</v>
      </c>
      <c r="I270" s="151"/>
      <c r="L270" s="32"/>
      <c r="M270" s="152"/>
      <c r="T270" s="56"/>
      <c r="AT270" s="17" t="s">
        <v>200</v>
      </c>
      <c r="AU270" s="17" t="s">
        <v>85</v>
      </c>
    </row>
    <row r="271" spans="2:65" s="12" customFormat="1">
      <c r="B271" s="160"/>
      <c r="D271" s="153" t="s">
        <v>256</v>
      </c>
      <c r="E271" s="161" t="s">
        <v>1</v>
      </c>
      <c r="F271" s="162" t="s">
        <v>2736</v>
      </c>
      <c r="H271" s="163">
        <v>0.28000000000000003</v>
      </c>
      <c r="I271" s="164"/>
      <c r="L271" s="160"/>
      <c r="M271" s="165"/>
      <c r="T271" s="166"/>
      <c r="AT271" s="161" t="s">
        <v>256</v>
      </c>
      <c r="AU271" s="161" t="s">
        <v>85</v>
      </c>
      <c r="AV271" s="12" t="s">
        <v>85</v>
      </c>
      <c r="AW271" s="12" t="s">
        <v>32</v>
      </c>
      <c r="AX271" s="12" t="s">
        <v>76</v>
      </c>
      <c r="AY271" s="161" t="s">
        <v>190</v>
      </c>
    </row>
    <row r="272" spans="2:65" s="14" customFormat="1">
      <c r="B272" s="173"/>
      <c r="D272" s="153" t="s">
        <v>256</v>
      </c>
      <c r="E272" s="174" t="s">
        <v>1</v>
      </c>
      <c r="F272" s="175" t="s">
        <v>267</v>
      </c>
      <c r="H272" s="176">
        <v>0.28000000000000003</v>
      </c>
      <c r="I272" s="177"/>
      <c r="L272" s="173"/>
      <c r="M272" s="178"/>
      <c r="T272" s="179"/>
      <c r="AT272" s="174" t="s">
        <v>256</v>
      </c>
      <c r="AU272" s="174" t="s">
        <v>85</v>
      </c>
      <c r="AV272" s="14" t="s">
        <v>217</v>
      </c>
      <c r="AW272" s="14" t="s">
        <v>32</v>
      </c>
      <c r="AX272" s="14" t="s">
        <v>83</v>
      </c>
      <c r="AY272" s="174" t="s">
        <v>190</v>
      </c>
    </row>
    <row r="273" spans="2:65" s="1" customFormat="1" ht="16.5" customHeight="1">
      <c r="B273" s="32"/>
      <c r="C273" s="183" t="s">
        <v>327</v>
      </c>
      <c r="D273" s="183" t="s">
        <v>615</v>
      </c>
      <c r="E273" s="184" t="s">
        <v>2742</v>
      </c>
      <c r="F273" s="185" t="s">
        <v>2743</v>
      </c>
      <c r="G273" s="186" t="s">
        <v>271</v>
      </c>
      <c r="H273" s="187">
        <v>2</v>
      </c>
      <c r="I273" s="188"/>
      <c r="J273" s="189">
        <f>ROUND(I273*H273,2)</f>
        <v>0</v>
      </c>
      <c r="K273" s="185" t="s">
        <v>197</v>
      </c>
      <c r="L273" s="190"/>
      <c r="M273" s="191" t="s">
        <v>1</v>
      </c>
      <c r="N273" s="192" t="s">
        <v>41</v>
      </c>
      <c r="P273" s="145">
        <f>O273*H273</f>
        <v>0</v>
      </c>
      <c r="Q273" s="145">
        <v>0</v>
      </c>
      <c r="R273" s="145">
        <f>Q273*H273</f>
        <v>0</v>
      </c>
      <c r="S273" s="145">
        <v>0</v>
      </c>
      <c r="T273" s="146">
        <f>S273*H273</f>
        <v>0</v>
      </c>
      <c r="AR273" s="147" t="s">
        <v>500</v>
      </c>
      <c r="AT273" s="147" t="s">
        <v>615</v>
      </c>
      <c r="AU273" s="147" t="s">
        <v>85</v>
      </c>
      <c r="AY273" s="17" t="s">
        <v>190</v>
      </c>
      <c r="BE273" s="148">
        <f>IF(N273="základní",J273,0)</f>
        <v>0</v>
      </c>
      <c r="BF273" s="148">
        <f>IF(N273="snížená",J273,0)</f>
        <v>0</v>
      </c>
      <c r="BG273" s="148">
        <f>IF(N273="zákl. přenesená",J273,0)</f>
        <v>0</v>
      </c>
      <c r="BH273" s="148">
        <f>IF(N273="sníž. přenesená",J273,0)</f>
        <v>0</v>
      </c>
      <c r="BI273" s="148">
        <f>IF(N273="nulová",J273,0)</f>
        <v>0</v>
      </c>
      <c r="BJ273" s="17" t="s">
        <v>83</v>
      </c>
      <c r="BK273" s="148">
        <f>ROUND(I273*H273,2)</f>
        <v>0</v>
      </c>
      <c r="BL273" s="17" t="s">
        <v>217</v>
      </c>
      <c r="BM273" s="147" t="s">
        <v>940</v>
      </c>
    </row>
    <row r="274" spans="2:65" s="1" customFormat="1" ht="37.9" customHeight="1">
      <c r="B274" s="32"/>
      <c r="C274" s="136" t="s">
        <v>332</v>
      </c>
      <c r="D274" s="136" t="s">
        <v>193</v>
      </c>
      <c r="E274" s="137" t="s">
        <v>2744</v>
      </c>
      <c r="F274" s="138" t="s">
        <v>2745</v>
      </c>
      <c r="G274" s="139" t="s">
        <v>271</v>
      </c>
      <c r="H274" s="140">
        <v>1</v>
      </c>
      <c r="I274" s="141"/>
      <c r="J274" s="142">
        <f>ROUND(I274*H274,2)</f>
        <v>0</v>
      </c>
      <c r="K274" s="138" t="s">
        <v>197</v>
      </c>
      <c r="L274" s="32"/>
      <c r="M274" s="143" t="s">
        <v>1</v>
      </c>
      <c r="N274" s="144" t="s">
        <v>41</v>
      </c>
      <c r="P274" s="145">
        <f>O274*H274</f>
        <v>0</v>
      </c>
      <c r="Q274" s="145">
        <v>0</v>
      </c>
      <c r="R274" s="145">
        <f>Q274*H274</f>
        <v>0</v>
      </c>
      <c r="S274" s="145">
        <v>0</v>
      </c>
      <c r="T274" s="146">
        <f>S274*H274</f>
        <v>0</v>
      </c>
      <c r="AR274" s="147" t="s">
        <v>217</v>
      </c>
      <c r="AT274" s="147" t="s">
        <v>193</v>
      </c>
      <c r="AU274" s="147" t="s">
        <v>85</v>
      </c>
      <c r="AY274" s="17" t="s">
        <v>190</v>
      </c>
      <c r="BE274" s="148">
        <f>IF(N274="základní",J274,0)</f>
        <v>0</v>
      </c>
      <c r="BF274" s="148">
        <f>IF(N274="snížená",J274,0)</f>
        <v>0</v>
      </c>
      <c r="BG274" s="148">
        <f>IF(N274="zákl. přenesená",J274,0)</f>
        <v>0</v>
      </c>
      <c r="BH274" s="148">
        <f>IF(N274="sníž. přenesená",J274,0)</f>
        <v>0</v>
      </c>
      <c r="BI274" s="148">
        <f>IF(N274="nulová",J274,0)</f>
        <v>0</v>
      </c>
      <c r="BJ274" s="17" t="s">
        <v>83</v>
      </c>
      <c r="BK274" s="148">
        <f>ROUND(I274*H274,2)</f>
        <v>0</v>
      </c>
      <c r="BL274" s="17" t="s">
        <v>217</v>
      </c>
      <c r="BM274" s="147" t="s">
        <v>948</v>
      </c>
    </row>
    <row r="275" spans="2:65" s="1" customFormat="1">
      <c r="B275" s="32"/>
      <c r="D275" s="149" t="s">
        <v>200</v>
      </c>
      <c r="F275" s="150" t="s">
        <v>2746</v>
      </c>
      <c r="I275" s="151"/>
      <c r="L275" s="32"/>
      <c r="M275" s="152"/>
      <c r="T275" s="56"/>
      <c r="AT275" s="17" t="s">
        <v>200</v>
      </c>
      <c r="AU275" s="17" t="s">
        <v>85</v>
      </c>
    </row>
    <row r="276" spans="2:65" s="1" customFormat="1" ht="24.2" customHeight="1">
      <c r="B276" s="32"/>
      <c r="C276" s="183" t="s">
        <v>310</v>
      </c>
      <c r="D276" s="183" t="s">
        <v>615</v>
      </c>
      <c r="E276" s="184" t="s">
        <v>2747</v>
      </c>
      <c r="F276" s="185" t="s">
        <v>2748</v>
      </c>
      <c r="G276" s="186" t="s">
        <v>271</v>
      </c>
      <c r="H276" s="187">
        <v>1</v>
      </c>
      <c r="I276" s="188"/>
      <c r="J276" s="189">
        <f>ROUND(I276*H276,2)</f>
        <v>0</v>
      </c>
      <c r="K276" s="185" t="s">
        <v>1</v>
      </c>
      <c r="L276" s="190"/>
      <c r="M276" s="191" t="s">
        <v>1</v>
      </c>
      <c r="N276" s="192" t="s">
        <v>41</v>
      </c>
      <c r="P276" s="145">
        <f>O276*H276</f>
        <v>0</v>
      </c>
      <c r="Q276" s="145">
        <v>0</v>
      </c>
      <c r="R276" s="145">
        <f>Q276*H276</f>
        <v>0</v>
      </c>
      <c r="S276" s="145">
        <v>0</v>
      </c>
      <c r="T276" s="146">
        <f>S276*H276</f>
        <v>0</v>
      </c>
      <c r="AR276" s="147" t="s">
        <v>500</v>
      </c>
      <c r="AT276" s="147" t="s">
        <v>615</v>
      </c>
      <c r="AU276" s="147" t="s">
        <v>85</v>
      </c>
      <c r="AY276" s="17" t="s">
        <v>190</v>
      </c>
      <c r="BE276" s="148">
        <f>IF(N276="základní",J276,0)</f>
        <v>0</v>
      </c>
      <c r="BF276" s="148">
        <f>IF(N276="snížená",J276,0)</f>
        <v>0</v>
      </c>
      <c r="BG276" s="148">
        <f>IF(N276="zákl. přenesená",J276,0)</f>
        <v>0</v>
      </c>
      <c r="BH276" s="148">
        <f>IF(N276="sníž. přenesená",J276,0)</f>
        <v>0</v>
      </c>
      <c r="BI276" s="148">
        <f>IF(N276="nulová",J276,0)</f>
        <v>0</v>
      </c>
      <c r="BJ276" s="17" t="s">
        <v>83</v>
      </c>
      <c r="BK276" s="148">
        <f>ROUND(I276*H276,2)</f>
        <v>0</v>
      </c>
      <c r="BL276" s="17" t="s">
        <v>217</v>
      </c>
      <c r="BM276" s="147" t="s">
        <v>971</v>
      </c>
    </row>
    <row r="277" spans="2:65" s="1" customFormat="1" ht="37.9" customHeight="1">
      <c r="B277" s="32"/>
      <c r="C277" s="136" t="s">
        <v>337</v>
      </c>
      <c r="D277" s="136" t="s">
        <v>193</v>
      </c>
      <c r="E277" s="137" t="s">
        <v>2749</v>
      </c>
      <c r="F277" s="138" t="s">
        <v>2750</v>
      </c>
      <c r="G277" s="139" t="s">
        <v>271</v>
      </c>
      <c r="H277" s="140">
        <v>1</v>
      </c>
      <c r="I277" s="141"/>
      <c r="J277" s="142">
        <f>ROUND(I277*H277,2)</f>
        <v>0</v>
      </c>
      <c r="K277" s="138" t="s">
        <v>197</v>
      </c>
      <c r="L277" s="32"/>
      <c r="M277" s="143" t="s">
        <v>1</v>
      </c>
      <c r="N277" s="144" t="s">
        <v>41</v>
      </c>
      <c r="P277" s="145">
        <f>O277*H277</f>
        <v>0</v>
      </c>
      <c r="Q277" s="145">
        <v>0</v>
      </c>
      <c r="R277" s="145">
        <f>Q277*H277</f>
        <v>0</v>
      </c>
      <c r="S277" s="145">
        <v>0</v>
      </c>
      <c r="T277" s="146">
        <f>S277*H277</f>
        <v>0</v>
      </c>
      <c r="AR277" s="147" t="s">
        <v>217</v>
      </c>
      <c r="AT277" s="147" t="s">
        <v>193</v>
      </c>
      <c r="AU277" s="147" t="s">
        <v>85</v>
      </c>
      <c r="AY277" s="17" t="s">
        <v>190</v>
      </c>
      <c r="BE277" s="148">
        <f>IF(N277="základní",J277,0)</f>
        <v>0</v>
      </c>
      <c r="BF277" s="148">
        <f>IF(N277="snížená",J277,0)</f>
        <v>0</v>
      </c>
      <c r="BG277" s="148">
        <f>IF(N277="zákl. přenesená",J277,0)</f>
        <v>0</v>
      </c>
      <c r="BH277" s="148">
        <f>IF(N277="sníž. přenesená",J277,0)</f>
        <v>0</v>
      </c>
      <c r="BI277" s="148">
        <f>IF(N277="nulová",J277,0)</f>
        <v>0</v>
      </c>
      <c r="BJ277" s="17" t="s">
        <v>83</v>
      </c>
      <c r="BK277" s="148">
        <f>ROUND(I277*H277,2)</f>
        <v>0</v>
      </c>
      <c r="BL277" s="17" t="s">
        <v>217</v>
      </c>
      <c r="BM277" s="147" t="s">
        <v>981</v>
      </c>
    </row>
    <row r="278" spans="2:65" s="1" customFormat="1">
      <c r="B278" s="32"/>
      <c r="D278" s="149" t="s">
        <v>200</v>
      </c>
      <c r="F278" s="150" t="s">
        <v>2751</v>
      </c>
      <c r="I278" s="151"/>
      <c r="L278" s="32"/>
      <c r="M278" s="152"/>
      <c r="T278" s="56"/>
      <c r="AT278" s="17" t="s">
        <v>200</v>
      </c>
      <c r="AU278" s="17" t="s">
        <v>85</v>
      </c>
    </row>
    <row r="279" spans="2:65" s="1" customFormat="1" ht="33" customHeight="1">
      <c r="B279" s="32"/>
      <c r="C279" s="183" t="s">
        <v>360</v>
      </c>
      <c r="D279" s="183" t="s">
        <v>615</v>
      </c>
      <c r="E279" s="184" t="s">
        <v>2752</v>
      </c>
      <c r="F279" s="185" t="s">
        <v>2753</v>
      </c>
      <c r="G279" s="186" t="s">
        <v>271</v>
      </c>
      <c r="H279" s="187">
        <v>1</v>
      </c>
      <c r="I279" s="188"/>
      <c r="J279" s="189">
        <f>ROUND(I279*H279,2)</f>
        <v>0</v>
      </c>
      <c r="K279" s="185" t="s">
        <v>197</v>
      </c>
      <c r="L279" s="190"/>
      <c r="M279" s="191" t="s">
        <v>1</v>
      </c>
      <c r="N279" s="192" t="s">
        <v>41</v>
      </c>
      <c r="P279" s="145">
        <f>O279*H279</f>
        <v>0</v>
      </c>
      <c r="Q279" s="145">
        <v>0</v>
      </c>
      <c r="R279" s="145">
        <f>Q279*H279</f>
        <v>0</v>
      </c>
      <c r="S279" s="145">
        <v>0</v>
      </c>
      <c r="T279" s="146">
        <f>S279*H279</f>
        <v>0</v>
      </c>
      <c r="AR279" s="147" t="s">
        <v>500</v>
      </c>
      <c r="AT279" s="147" t="s">
        <v>615</v>
      </c>
      <c r="AU279" s="147" t="s">
        <v>85</v>
      </c>
      <c r="AY279" s="17" t="s">
        <v>190</v>
      </c>
      <c r="BE279" s="148">
        <f>IF(N279="základní",J279,0)</f>
        <v>0</v>
      </c>
      <c r="BF279" s="148">
        <f>IF(N279="snížená",J279,0)</f>
        <v>0</v>
      </c>
      <c r="BG279" s="148">
        <f>IF(N279="zákl. přenesená",J279,0)</f>
        <v>0</v>
      </c>
      <c r="BH279" s="148">
        <f>IF(N279="sníž. přenesená",J279,0)</f>
        <v>0</v>
      </c>
      <c r="BI279" s="148">
        <f>IF(N279="nulová",J279,0)</f>
        <v>0</v>
      </c>
      <c r="BJ279" s="17" t="s">
        <v>83</v>
      </c>
      <c r="BK279" s="148">
        <f>ROUND(I279*H279,2)</f>
        <v>0</v>
      </c>
      <c r="BL279" s="17" t="s">
        <v>217</v>
      </c>
      <c r="BM279" s="147" t="s">
        <v>991</v>
      </c>
    </row>
    <row r="280" spans="2:65" s="1" customFormat="1" ht="24.2" customHeight="1">
      <c r="B280" s="32"/>
      <c r="C280" s="136" t="s">
        <v>372</v>
      </c>
      <c r="D280" s="136" t="s">
        <v>193</v>
      </c>
      <c r="E280" s="137" t="s">
        <v>2754</v>
      </c>
      <c r="F280" s="138" t="s">
        <v>2755</v>
      </c>
      <c r="G280" s="139" t="s">
        <v>271</v>
      </c>
      <c r="H280" s="140">
        <v>1</v>
      </c>
      <c r="I280" s="141"/>
      <c r="J280" s="142">
        <f>ROUND(I280*H280,2)</f>
        <v>0</v>
      </c>
      <c r="K280" s="138" t="s">
        <v>197</v>
      </c>
      <c r="L280" s="32"/>
      <c r="M280" s="143" t="s">
        <v>1</v>
      </c>
      <c r="N280" s="144" t="s">
        <v>41</v>
      </c>
      <c r="P280" s="145">
        <f>O280*H280</f>
        <v>0</v>
      </c>
      <c r="Q280" s="145">
        <v>0</v>
      </c>
      <c r="R280" s="145">
        <f>Q280*H280</f>
        <v>0</v>
      </c>
      <c r="S280" s="145">
        <v>0</v>
      </c>
      <c r="T280" s="146">
        <f>S280*H280</f>
        <v>0</v>
      </c>
      <c r="AR280" s="147" t="s">
        <v>217</v>
      </c>
      <c r="AT280" s="147" t="s">
        <v>193</v>
      </c>
      <c r="AU280" s="147" t="s">
        <v>85</v>
      </c>
      <c r="AY280" s="17" t="s">
        <v>190</v>
      </c>
      <c r="BE280" s="148">
        <f>IF(N280="základní",J280,0)</f>
        <v>0</v>
      </c>
      <c r="BF280" s="148">
        <f>IF(N280="snížená",J280,0)</f>
        <v>0</v>
      </c>
      <c r="BG280" s="148">
        <f>IF(N280="zákl. přenesená",J280,0)</f>
        <v>0</v>
      </c>
      <c r="BH280" s="148">
        <f>IF(N280="sníž. přenesená",J280,0)</f>
        <v>0</v>
      </c>
      <c r="BI280" s="148">
        <f>IF(N280="nulová",J280,0)</f>
        <v>0</v>
      </c>
      <c r="BJ280" s="17" t="s">
        <v>83</v>
      </c>
      <c r="BK280" s="148">
        <f>ROUND(I280*H280,2)</f>
        <v>0</v>
      </c>
      <c r="BL280" s="17" t="s">
        <v>217</v>
      </c>
      <c r="BM280" s="147" t="s">
        <v>1001</v>
      </c>
    </row>
    <row r="281" spans="2:65" s="1" customFormat="1">
      <c r="B281" s="32"/>
      <c r="D281" s="149" t="s">
        <v>200</v>
      </c>
      <c r="F281" s="150" t="s">
        <v>2756</v>
      </c>
      <c r="I281" s="151"/>
      <c r="L281" s="32"/>
      <c r="M281" s="152"/>
      <c r="T281" s="56"/>
      <c r="AT281" s="17" t="s">
        <v>200</v>
      </c>
      <c r="AU281" s="17" t="s">
        <v>85</v>
      </c>
    </row>
    <row r="282" spans="2:65" s="1" customFormat="1" ht="33" customHeight="1">
      <c r="B282" s="32"/>
      <c r="C282" s="183" t="s">
        <v>447</v>
      </c>
      <c r="D282" s="183" t="s">
        <v>615</v>
      </c>
      <c r="E282" s="184" t="s">
        <v>2757</v>
      </c>
      <c r="F282" s="185" t="s">
        <v>2758</v>
      </c>
      <c r="G282" s="186" t="s">
        <v>271</v>
      </c>
      <c r="H282" s="187">
        <v>1</v>
      </c>
      <c r="I282" s="188"/>
      <c r="J282" s="189">
        <f>ROUND(I282*H282,2)</f>
        <v>0</v>
      </c>
      <c r="K282" s="185" t="s">
        <v>1</v>
      </c>
      <c r="L282" s="190"/>
      <c r="M282" s="191" t="s">
        <v>1</v>
      </c>
      <c r="N282" s="192" t="s">
        <v>41</v>
      </c>
      <c r="P282" s="145">
        <f>O282*H282</f>
        <v>0</v>
      </c>
      <c r="Q282" s="145">
        <v>0</v>
      </c>
      <c r="R282" s="145">
        <f>Q282*H282</f>
        <v>0</v>
      </c>
      <c r="S282" s="145">
        <v>0</v>
      </c>
      <c r="T282" s="146">
        <f>S282*H282</f>
        <v>0</v>
      </c>
      <c r="AR282" s="147" t="s">
        <v>500</v>
      </c>
      <c r="AT282" s="147" t="s">
        <v>615</v>
      </c>
      <c r="AU282" s="147" t="s">
        <v>85</v>
      </c>
      <c r="AY282" s="17" t="s">
        <v>190</v>
      </c>
      <c r="BE282" s="148">
        <f>IF(N282="základní",J282,0)</f>
        <v>0</v>
      </c>
      <c r="BF282" s="148">
        <f>IF(N282="snížená",J282,0)</f>
        <v>0</v>
      </c>
      <c r="BG282" s="148">
        <f>IF(N282="zákl. přenesená",J282,0)</f>
        <v>0</v>
      </c>
      <c r="BH282" s="148">
        <f>IF(N282="sníž. přenesená",J282,0)</f>
        <v>0</v>
      </c>
      <c r="BI282" s="148">
        <f>IF(N282="nulová",J282,0)</f>
        <v>0</v>
      </c>
      <c r="BJ282" s="17" t="s">
        <v>83</v>
      </c>
      <c r="BK282" s="148">
        <f>ROUND(I282*H282,2)</f>
        <v>0</v>
      </c>
      <c r="BL282" s="17" t="s">
        <v>217</v>
      </c>
      <c r="BM282" s="147" t="s">
        <v>1015</v>
      </c>
    </row>
    <row r="283" spans="2:65" s="1" customFormat="1">
      <c r="B283" s="32"/>
      <c r="D283" s="153" t="s">
        <v>202</v>
      </c>
      <c r="F283" s="154" t="s">
        <v>2759</v>
      </c>
      <c r="I283" s="151"/>
      <c r="L283" s="32"/>
      <c r="M283" s="152"/>
      <c r="T283" s="56"/>
      <c r="AT283" s="17" t="s">
        <v>202</v>
      </c>
      <c r="AU283" s="17" t="s">
        <v>85</v>
      </c>
    </row>
    <row r="284" spans="2:65" s="1" customFormat="1" ht="24.2" customHeight="1">
      <c r="B284" s="32"/>
      <c r="C284" s="136" t="s">
        <v>452</v>
      </c>
      <c r="D284" s="136" t="s">
        <v>193</v>
      </c>
      <c r="E284" s="137" t="s">
        <v>2760</v>
      </c>
      <c r="F284" s="138" t="s">
        <v>2761</v>
      </c>
      <c r="G284" s="139" t="s">
        <v>271</v>
      </c>
      <c r="H284" s="140">
        <v>1</v>
      </c>
      <c r="I284" s="141"/>
      <c r="J284" s="142">
        <f>ROUND(I284*H284,2)</f>
        <v>0</v>
      </c>
      <c r="K284" s="138" t="s">
        <v>197</v>
      </c>
      <c r="L284" s="32"/>
      <c r="M284" s="143" t="s">
        <v>1</v>
      </c>
      <c r="N284" s="144" t="s">
        <v>41</v>
      </c>
      <c r="P284" s="145">
        <f>O284*H284</f>
        <v>0</v>
      </c>
      <c r="Q284" s="145">
        <v>0</v>
      </c>
      <c r="R284" s="145">
        <f>Q284*H284</f>
        <v>0</v>
      </c>
      <c r="S284" s="145">
        <v>0</v>
      </c>
      <c r="T284" s="146">
        <f>S284*H284</f>
        <v>0</v>
      </c>
      <c r="AR284" s="147" t="s">
        <v>217</v>
      </c>
      <c r="AT284" s="147" t="s">
        <v>193</v>
      </c>
      <c r="AU284" s="147" t="s">
        <v>85</v>
      </c>
      <c r="AY284" s="17" t="s">
        <v>190</v>
      </c>
      <c r="BE284" s="148">
        <f>IF(N284="základní",J284,0)</f>
        <v>0</v>
      </c>
      <c r="BF284" s="148">
        <f>IF(N284="snížená",J284,0)</f>
        <v>0</v>
      </c>
      <c r="BG284" s="148">
        <f>IF(N284="zákl. přenesená",J284,0)</f>
        <v>0</v>
      </c>
      <c r="BH284" s="148">
        <f>IF(N284="sníž. přenesená",J284,0)</f>
        <v>0</v>
      </c>
      <c r="BI284" s="148">
        <f>IF(N284="nulová",J284,0)</f>
        <v>0</v>
      </c>
      <c r="BJ284" s="17" t="s">
        <v>83</v>
      </c>
      <c r="BK284" s="148">
        <f>ROUND(I284*H284,2)</f>
        <v>0</v>
      </c>
      <c r="BL284" s="17" t="s">
        <v>217</v>
      </c>
      <c r="BM284" s="147" t="s">
        <v>1027</v>
      </c>
    </row>
    <row r="285" spans="2:65" s="1" customFormat="1">
      <c r="B285" s="32"/>
      <c r="D285" s="149" t="s">
        <v>200</v>
      </c>
      <c r="F285" s="150" t="s">
        <v>2762</v>
      </c>
      <c r="I285" s="151"/>
      <c r="L285" s="32"/>
      <c r="M285" s="152"/>
      <c r="T285" s="56"/>
      <c r="AT285" s="17" t="s">
        <v>200</v>
      </c>
      <c r="AU285" s="17" t="s">
        <v>85</v>
      </c>
    </row>
    <row r="286" spans="2:65" s="1" customFormat="1" ht="33" customHeight="1">
      <c r="B286" s="32"/>
      <c r="C286" s="183" t="s">
        <v>439</v>
      </c>
      <c r="D286" s="183" t="s">
        <v>615</v>
      </c>
      <c r="E286" s="184" t="s">
        <v>2763</v>
      </c>
      <c r="F286" s="185" t="s">
        <v>2764</v>
      </c>
      <c r="G286" s="186" t="s">
        <v>271</v>
      </c>
      <c r="H286" s="187">
        <v>1</v>
      </c>
      <c r="I286" s="188"/>
      <c r="J286" s="189">
        <f>ROUND(I286*H286,2)</f>
        <v>0</v>
      </c>
      <c r="K286" s="185" t="s">
        <v>197</v>
      </c>
      <c r="L286" s="190"/>
      <c r="M286" s="191" t="s">
        <v>1</v>
      </c>
      <c r="N286" s="192" t="s">
        <v>41</v>
      </c>
      <c r="P286" s="145">
        <f>O286*H286</f>
        <v>0</v>
      </c>
      <c r="Q286" s="145">
        <v>0</v>
      </c>
      <c r="R286" s="145">
        <f>Q286*H286</f>
        <v>0</v>
      </c>
      <c r="S286" s="145">
        <v>0</v>
      </c>
      <c r="T286" s="146">
        <f>S286*H286</f>
        <v>0</v>
      </c>
      <c r="AR286" s="147" t="s">
        <v>500</v>
      </c>
      <c r="AT286" s="147" t="s">
        <v>615</v>
      </c>
      <c r="AU286" s="147" t="s">
        <v>85</v>
      </c>
      <c r="AY286" s="17" t="s">
        <v>190</v>
      </c>
      <c r="BE286" s="148">
        <f>IF(N286="základní",J286,0)</f>
        <v>0</v>
      </c>
      <c r="BF286" s="148">
        <f>IF(N286="snížená",J286,0)</f>
        <v>0</v>
      </c>
      <c r="BG286" s="148">
        <f>IF(N286="zákl. přenesená",J286,0)</f>
        <v>0</v>
      </c>
      <c r="BH286" s="148">
        <f>IF(N286="sníž. přenesená",J286,0)</f>
        <v>0</v>
      </c>
      <c r="BI286" s="148">
        <f>IF(N286="nulová",J286,0)</f>
        <v>0</v>
      </c>
      <c r="BJ286" s="17" t="s">
        <v>83</v>
      </c>
      <c r="BK286" s="148">
        <f>ROUND(I286*H286,2)</f>
        <v>0</v>
      </c>
      <c r="BL286" s="17" t="s">
        <v>217</v>
      </c>
      <c r="BM286" s="147" t="s">
        <v>98</v>
      </c>
    </row>
    <row r="287" spans="2:65" s="1" customFormat="1">
      <c r="B287" s="32"/>
      <c r="D287" s="153" t="s">
        <v>202</v>
      </c>
      <c r="F287" s="154" t="s">
        <v>2765</v>
      </c>
      <c r="I287" s="151"/>
      <c r="L287" s="32"/>
      <c r="M287" s="152"/>
      <c r="T287" s="56"/>
      <c r="AT287" s="17" t="s">
        <v>202</v>
      </c>
      <c r="AU287" s="17" t="s">
        <v>85</v>
      </c>
    </row>
    <row r="288" spans="2:65" s="11" customFormat="1" ht="22.9" customHeight="1">
      <c r="B288" s="124"/>
      <c r="D288" s="125" t="s">
        <v>75</v>
      </c>
      <c r="E288" s="134" t="s">
        <v>217</v>
      </c>
      <c r="F288" s="134" t="s">
        <v>729</v>
      </c>
      <c r="I288" s="127"/>
      <c r="J288" s="135">
        <f>BK288</f>
        <v>0</v>
      </c>
      <c r="L288" s="124"/>
      <c r="M288" s="129"/>
      <c r="P288" s="130">
        <f>SUM(P289:P307)</f>
        <v>0</v>
      </c>
      <c r="R288" s="130">
        <f>SUM(R289:R307)</f>
        <v>0</v>
      </c>
      <c r="T288" s="131">
        <f>SUM(T289:T307)</f>
        <v>0</v>
      </c>
      <c r="AR288" s="125" t="s">
        <v>83</v>
      </c>
      <c r="AT288" s="132" t="s">
        <v>75</v>
      </c>
      <c r="AU288" s="132" t="s">
        <v>83</v>
      </c>
      <c r="AY288" s="125" t="s">
        <v>190</v>
      </c>
      <c r="BK288" s="133">
        <f>SUM(BK289:BK307)</f>
        <v>0</v>
      </c>
    </row>
    <row r="289" spans="2:65" s="1" customFormat="1" ht="16.5" customHeight="1">
      <c r="B289" s="32"/>
      <c r="C289" s="136" t="s">
        <v>425</v>
      </c>
      <c r="D289" s="136" t="s">
        <v>193</v>
      </c>
      <c r="E289" s="137" t="s">
        <v>2193</v>
      </c>
      <c r="F289" s="138" t="s">
        <v>2194</v>
      </c>
      <c r="G289" s="139" t="s">
        <v>284</v>
      </c>
      <c r="H289" s="140">
        <v>4.5599999999999996</v>
      </c>
      <c r="I289" s="141"/>
      <c r="J289" s="142">
        <f>ROUND(I289*H289,2)</f>
        <v>0</v>
      </c>
      <c r="K289" s="138" t="s">
        <v>197</v>
      </c>
      <c r="L289" s="32"/>
      <c r="M289" s="143" t="s">
        <v>1</v>
      </c>
      <c r="N289" s="144" t="s">
        <v>41</v>
      </c>
      <c r="P289" s="145">
        <f>O289*H289</f>
        <v>0</v>
      </c>
      <c r="Q289" s="145">
        <v>0</v>
      </c>
      <c r="R289" s="145">
        <f>Q289*H289</f>
        <v>0</v>
      </c>
      <c r="S289" s="145">
        <v>0</v>
      </c>
      <c r="T289" s="146">
        <f>S289*H289</f>
        <v>0</v>
      </c>
      <c r="AR289" s="147" t="s">
        <v>217</v>
      </c>
      <c r="AT289" s="147" t="s">
        <v>193</v>
      </c>
      <c r="AU289" s="147" t="s">
        <v>85</v>
      </c>
      <c r="AY289" s="17" t="s">
        <v>190</v>
      </c>
      <c r="BE289" s="148">
        <f>IF(N289="základní",J289,0)</f>
        <v>0</v>
      </c>
      <c r="BF289" s="148">
        <f>IF(N289="snížená",J289,0)</f>
        <v>0</v>
      </c>
      <c r="BG289" s="148">
        <f>IF(N289="zákl. přenesená",J289,0)</f>
        <v>0</v>
      </c>
      <c r="BH289" s="148">
        <f>IF(N289="sníž. přenesená",J289,0)</f>
        <v>0</v>
      </c>
      <c r="BI289" s="148">
        <f>IF(N289="nulová",J289,0)</f>
        <v>0</v>
      </c>
      <c r="BJ289" s="17" t="s">
        <v>83</v>
      </c>
      <c r="BK289" s="148">
        <f>ROUND(I289*H289,2)</f>
        <v>0</v>
      </c>
      <c r="BL289" s="17" t="s">
        <v>217</v>
      </c>
      <c r="BM289" s="147" t="s">
        <v>1050</v>
      </c>
    </row>
    <row r="290" spans="2:65" s="1" customFormat="1">
      <c r="B290" s="32"/>
      <c r="D290" s="149" t="s">
        <v>200</v>
      </c>
      <c r="F290" s="150" t="s">
        <v>2195</v>
      </c>
      <c r="I290" s="151"/>
      <c r="L290" s="32"/>
      <c r="M290" s="152"/>
      <c r="T290" s="56"/>
      <c r="AT290" s="17" t="s">
        <v>200</v>
      </c>
      <c r="AU290" s="17" t="s">
        <v>85</v>
      </c>
    </row>
    <row r="291" spans="2:65" s="12" customFormat="1">
      <c r="B291" s="160"/>
      <c r="D291" s="153" t="s">
        <v>256</v>
      </c>
      <c r="E291" s="161" t="s">
        <v>1</v>
      </c>
      <c r="F291" s="162" t="s">
        <v>2766</v>
      </c>
      <c r="H291" s="163">
        <v>4.5599999999999996</v>
      </c>
      <c r="I291" s="164"/>
      <c r="L291" s="160"/>
      <c r="M291" s="165"/>
      <c r="T291" s="166"/>
      <c r="AT291" s="161" t="s">
        <v>256</v>
      </c>
      <c r="AU291" s="161" t="s">
        <v>85</v>
      </c>
      <c r="AV291" s="12" t="s">
        <v>85</v>
      </c>
      <c r="AW291" s="12" t="s">
        <v>32</v>
      </c>
      <c r="AX291" s="12" t="s">
        <v>76</v>
      </c>
      <c r="AY291" s="161" t="s">
        <v>190</v>
      </c>
    </row>
    <row r="292" spans="2:65" s="14" customFormat="1">
      <c r="B292" s="173"/>
      <c r="D292" s="153" t="s">
        <v>256</v>
      </c>
      <c r="E292" s="174" t="s">
        <v>1</v>
      </c>
      <c r="F292" s="175" t="s">
        <v>267</v>
      </c>
      <c r="H292" s="176">
        <v>4.5599999999999996</v>
      </c>
      <c r="I292" s="177"/>
      <c r="L292" s="173"/>
      <c r="M292" s="178"/>
      <c r="T292" s="179"/>
      <c r="AT292" s="174" t="s">
        <v>256</v>
      </c>
      <c r="AU292" s="174" t="s">
        <v>85</v>
      </c>
      <c r="AV292" s="14" t="s">
        <v>217</v>
      </c>
      <c r="AW292" s="14" t="s">
        <v>32</v>
      </c>
      <c r="AX292" s="14" t="s">
        <v>83</v>
      </c>
      <c r="AY292" s="174" t="s">
        <v>190</v>
      </c>
    </row>
    <row r="293" spans="2:65" s="1" customFormat="1" ht="21.75" customHeight="1">
      <c r="B293" s="32"/>
      <c r="C293" s="136" t="s">
        <v>757</v>
      </c>
      <c r="D293" s="136" t="s">
        <v>193</v>
      </c>
      <c r="E293" s="137" t="s">
        <v>2202</v>
      </c>
      <c r="F293" s="138" t="s">
        <v>2203</v>
      </c>
      <c r="G293" s="139" t="s">
        <v>271</v>
      </c>
      <c r="H293" s="140">
        <v>2</v>
      </c>
      <c r="I293" s="141"/>
      <c r="J293" s="142">
        <f>ROUND(I293*H293,2)</f>
        <v>0</v>
      </c>
      <c r="K293" s="138" t="s">
        <v>197</v>
      </c>
      <c r="L293" s="32"/>
      <c r="M293" s="143" t="s">
        <v>1</v>
      </c>
      <c r="N293" s="144" t="s">
        <v>41</v>
      </c>
      <c r="P293" s="145">
        <f>O293*H293</f>
        <v>0</v>
      </c>
      <c r="Q293" s="145">
        <v>0</v>
      </c>
      <c r="R293" s="145">
        <f>Q293*H293</f>
        <v>0</v>
      </c>
      <c r="S293" s="145">
        <v>0</v>
      </c>
      <c r="T293" s="146">
        <f>S293*H293</f>
        <v>0</v>
      </c>
      <c r="AR293" s="147" t="s">
        <v>217</v>
      </c>
      <c r="AT293" s="147" t="s">
        <v>193</v>
      </c>
      <c r="AU293" s="147" t="s">
        <v>85</v>
      </c>
      <c r="AY293" s="17" t="s">
        <v>190</v>
      </c>
      <c r="BE293" s="148">
        <f>IF(N293="základní",J293,0)</f>
        <v>0</v>
      </c>
      <c r="BF293" s="148">
        <f>IF(N293="snížená",J293,0)</f>
        <v>0</v>
      </c>
      <c r="BG293" s="148">
        <f>IF(N293="zákl. přenesená",J293,0)</f>
        <v>0</v>
      </c>
      <c r="BH293" s="148">
        <f>IF(N293="sníž. přenesená",J293,0)</f>
        <v>0</v>
      </c>
      <c r="BI293" s="148">
        <f>IF(N293="nulová",J293,0)</f>
        <v>0</v>
      </c>
      <c r="BJ293" s="17" t="s">
        <v>83</v>
      </c>
      <c r="BK293" s="148">
        <f>ROUND(I293*H293,2)</f>
        <v>0</v>
      </c>
      <c r="BL293" s="17" t="s">
        <v>217</v>
      </c>
      <c r="BM293" s="147" t="s">
        <v>1064</v>
      </c>
    </row>
    <row r="294" spans="2:65" s="1" customFormat="1">
      <c r="B294" s="32"/>
      <c r="D294" s="149" t="s">
        <v>200</v>
      </c>
      <c r="F294" s="150" t="s">
        <v>2204</v>
      </c>
      <c r="I294" s="151"/>
      <c r="L294" s="32"/>
      <c r="M294" s="152"/>
      <c r="T294" s="56"/>
      <c r="AT294" s="17" t="s">
        <v>200</v>
      </c>
      <c r="AU294" s="17" t="s">
        <v>85</v>
      </c>
    </row>
    <row r="295" spans="2:65" s="1" customFormat="1" ht="16.5" customHeight="1">
      <c r="B295" s="32"/>
      <c r="C295" s="183" t="s">
        <v>432</v>
      </c>
      <c r="D295" s="183" t="s">
        <v>615</v>
      </c>
      <c r="E295" s="184" t="s">
        <v>2496</v>
      </c>
      <c r="F295" s="185" t="s">
        <v>2497</v>
      </c>
      <c r="G295" s="186" t="s">
        <v>271</v>
      </c>
      <c r="H295" s="187">
        <v>2</v>
      </c>
      <c r="I295" s="188"/>
      <c r="J295" s="189">
        <f>ROUND(I295*H295,2)</f>
        <v>0</v>
      </c>
      <c r="K295" s="185" t="s">
        <v>1</v>
      </c>
      <c r="L295" s="190"/>
      <c r="M295" s="191" t="s">
        <v>1</v>
      </c>
      <c r="N295" s="192" t="s">
        <v>41</v>
      </c>
      <c r="P295" s="145">
        <f>O295*H295</f>
        <v>0</v>
      </c>
      <c r="Q295" s="145">
        <v>0</v>
      </c>
      <c r="R295" s="145">
        <f>Q295*H295</f>
        <v>0</v>
      </c>
      <c r="S295" s="145">
        <v>0</v>
      </c>
      <c r="T295" s="146">
        <f>S295*H295</f>
        <v>0</v>
      </c>
      <c r="AR295" s="147" t="s">
        <v>500</v>
      </c>
      <c r="AT295" s="147" t="s">
        <v>615</v>
      </c>
      <c r="AU295" s="147" t="s">
        <v>85</v>
      </c>
      <c r="AY295" s="17" t="s">
        <v>190</v>
      </c>
      <c r="BE295" s="148">
        <f>IF(N295="základní",J295,0)</f>
        <v>0</v>
      </c>
      <c r="BF295" s="148">
        <f>IF(N295="snížená",J295,0)</f>
        <v>0</v>
      </c>
      <c r="BG295" s="148">
        <f>IF(N295="zákl. přenesená",J295,0)</f>
        <v>0</v>
      </c>
      <c r="BH295" s="148">
        <f>IF(N295="sníž. přenesená",J295,0)</f>
        <v>0</v>
      </c>
      <c r="BI295" s="148">
        <f>IF(N295="nulová",J295,0)</f>
        <v>0</v>
      </c>
      <c r="BJ295" s="17" t="s">
        <v>83</v>
      </c>
      <c r="BK295" s="148">
        <f>ROUND(I295*H295,2)</f>
        <v>0</v>
      </c>
      <c r="BL295" s="17" t="s">
        <v>217</v>
      </c>
      <c r="BM295" s="147" t="s">
        <v>1075</v>
      </c>
    </row>
    <row r="296" spans="2:65" s="1" customFormat="1" ht="24.2" customHeight="1">
      <c r="B296" s="32"/>
      <c r="C296" s="136" t="s">
        <v>772</v>
      </c>
      <c r="D296" s="136" t="s">
        <v>193</v>
      </c>
      <c r="E296" s="137" t="s">
        <v>2500</v>
      </c>
      <c r="F296" s="138" t="s">
        <v>2501</v>
      </c>
      <c r="G296" s="139" t="s">
        <v>284</v>
      </c>
      <c r="H296" s="140">
        <v>0.46200000000000002</v>
      </c>
      <c r="I296" s="141"/>
      <c r="J296" s="142">
        <f>ROUND(I296*H296,2)</f>
        <v>0</v>
      </c>
      <c r="K296" s="138" t="s">
        <v>197</v>
      </c>
      <c r="L296" s="32"/>
      <c r="M296" s="143" t="s">
        <v>1</v>
      </c>
      <c r="N296" s="144" t="s">
        <v>41</v>
      </c>
      <c r="P296" s="145">
        <f>O296*H296</f>
        <v>0</v>
      </c>
      <c r="Q296" s="145">
        <v>0</v>
      </c>
      <c r="R296" s="145">
        <f>Q296*H296</f>
        <v>0</v>
      </c>
      <c r="S296" s="145">
        <v>0</v>
      </c>
      <c r="T296" s="146">
        <f>S296*H296</f>
        <v>0</v>
      </c>
      <c r="AR296" s="147" t="s">
        <v>217</v>
      </c>
      <c r="AT296" s="147" t="s">
        <v>193</v>
      </c>
      <c r="AU296" s="147" t="s">
        <v>85</v>
      </c>
      <c r="AY296" s="17" t="s">
        <v>190</v>
      </c>
      <c r="BE296" s="148">
        <f>IF(N296="základní",J296,0)</f>
        <v>0</v>
      </c>
      <c r="BF296" s="148">
        <f>IF(N296="snížená",J296,0)</f>
        <v>0</v>
      </c>
      <c r="BG296" s="148">
        <f>IF(N296="zákl. přenesená",J296,0)</f>
        <v>0</v>
      </c>
      <c r="BH296" s="148">
        <f>IF(N296="sníž. přenesená",J296,0)</f>
        <v>0</v>
      </c>
      <c r="BI296" s="148">
        <f>IF(N296="nulová",J296,0)</f>
        <v>0</v>
      </c>
      <c r="BJ296" s="17" t="s">
        <v>83</v>
      </c>
      <c r="BK296" s="148">
        <f>ROUND(I296*H296,2)</f>
        <v>0</v>
      </c>
      <c r="BL296" s="17" t="s">
        <v>217</v>
      </c>
      <c r="BM296" s="147" t="s">
        <v>1085</v>
      </c>
    </row>
    <row r="297" spans="2:65" s="1" customFormat="1">
      <c r="B297" s="32"/>
      <c r="D297" s="149" t="s">
        <v>200</v>
      </c>
      <c r="F297" s="150" t="s">
        <v>2502</v>
      </c>
      <c r="I297" s="151"/>
      <c r="L297" s="32"/>
      <c r="M297" s="152"/>
      <c r="T297" s="56"/>
      <c r="AT297" s="17" t="s">
        <v>200</v>
      </c>
      <c r="AU297" s="17" t="s">
        <v>85</v>
      </c>
    </row>
    <row r="298" spans="2:65" s="12" customFormat="1">
      <c r="B298" s="160"/>
      <c r="D298" s="153" t="s">
        <v>256</v>
      </c>
      <c r="E298" s="161" t="s">
        <v>1</v>
      </c>
      <c r="F298" s="162" t="s">
        <v>2767</v>
      </c>
      <c r="H298" s="163">
        <v>0.46200000000000002</v>
      </c>
      <c r="I298" s="164"/>
      <c r="L298" s="160"/>
      <c r="M298" s="165"/>
      <c r="T298" s="166"/>
      <c r="AT298" s="161" t="s">
        <v>256</v>
      </c>
      <c r="AU298" s="161" t="s">
        <v>85</v>
      </c>
      <c r="AV298" s="12" t="s">
        <v>85</v>
      </c>
      <c r="AW298" s="12" t="s">
        <v>32</v>
      </c>
      <c r="AX298" s="12" t="s">
        <v>76</v>
      </c>
      <c r="AY298" s="161" t="s">
        <v>190</v>
      </c>
    </row>
    <row r="299" spans="2:65" s="14" customFormat="1">
      <c r="B299" s="173"/>
      <c r="D299" s="153" t="s">
        <v>256</v>
      </c>
      <c r="E299" s="174" t="s">
        <v>1</v>
      </c>
      <c r="F299" s="175" t="s">
        <v>267</v>
      </c>
      <c r="H299" s="176">
        <v>0.46200000000000002</v>
      </c>
      <c r="I299" s="177"/>
      <c r="L299" s="173"/>
      <c r="M299" s="178"/>
      <c r="T299" s="179"/>
      <c r="AT299" s="174" t="s">
        <v>256</v>
      </c>
      <c r="AU299" s="174" t="s">
        <v>85</v>
      </c>
      <c r="AV299" s="14" t="s">
        <v>217</v>
      </c>
      <c r="AW299" s="14" t="s">
        <v>32</v>
      </c>
      <c r="AX299" s="14" t="s">
        <v>83</v>
      </c>
      <c r="AY299" s="174" t="s">
        <v>190</v>
      </c>
    </row>
    <row r="300" spans="2:65" s="1" customFormat="1" ht="24.2" customHeight="1">
      <c r="B300" s="32"/>
      <c r="C300" s="136" t="s">
        <v>777</v>
      </c>
      <c r="D300" s="136" t="s">
        <v>193</v>
      </c>
      <c r="E300" s="137" t="s">
        <v>2768</v>
      </c>
      <c r="F300" s="138" t="s">
        <v>2769</v>
      </c>
      <c r="G300" s="139" t="s">
        <v>284</v>
      </c>
      <c r="H300" s="140">
        <v>0.46200000000000002</v>
      </c>
      <c r="I300" s="141"/>
      <c r="J300" s="142">
        <f>ROUND(I300*H300,2)</f>
        <v>0</v>
      </c>
      <c r="K300" s="138" t="s">
        <v>197</v>
      </c>
      <c r="L300" s="32"/>
      <c r="M300" s="143" t="s">
        <v>1</v>
      </c>
      <c r="N300" s="144" t="s">
        <v>41</v>
      </c>
      <c r="P300" s="145">
        <f>O300*H300</f>
        <v>0</v>
      </c>
      <c r="Q300" s="145">
        <v>0</v>
      </c>
      <c r="R300" s="145">
        <f>Q300*H300</f>
        <v>0</v>
      </c>
      <c r="S300" s="145">
        <v>0</v>
      </c>
      <c r="T300" s="146">
        <f>S300*H300</f>
        <v>0</v>
      </c>
      <c r="AR300" s="147" t="s">
        <v>217</v>
      </c>
      <c r="AT300" s="147" t="s">
        <v>193</v>
      </c>
      <c r="AU300" s="147" t="s">
        <v>85</v>
      </c>
      <c r="AY300" s="17" t="s">
        <v>190</v>
      </c>
      <c r="BE300" s="148">
        <f>IF(N300="základní",J300,0)</f>
        <v>0</v>
      </c>
      <c r="BF300" s="148">
        <f>IF(N300="snížená",J300,0)</f>
        <v>0</v>
      </c>
      <c r="BG300" s="148">
        <f>IF(N300="zákl. přenesená",J300,0)</f>
        <v>0</v>
      </c>
      <c r="BH300" s="148">
        <f>IF(N300="sníž. přenesená",J300,0)</f>
        <v>0</v>
      </c>
      <c r="BI300" s="148">
        <f>IF(N300="nulová",J300,0)</f>
        <v>0</v>
      </c>
      <c r="BJ300" s="17" t="s">
        <v>83</v>
      </c>
      <c r="BK300" s="148">
        <f>ROUND(I300*H300,2)</f>
        <v>0</v>
      </c>
      <c r="BL300" s="17" t="s">
        <v>217</v>
      </c>
      <c r="BM300" s="147" t="s">
        <v>1098</v>
      </c>
    </row>
    <row r="301" spans="2:65" s="1" customFormat="1">
      <c r="B301" s="32"/>
      <c r="D301" s="149" t="s">
        <v>200</v>
      </c>
      <c r="F301" s="150" t="s">
        <v>2770</v>
      </c>
      <c r="I301" s="151"/>
      <c r="L301" s="32"/>
      <c r="M301" s="152"/>
      <c r="T301" s="56"/>
      <c r="AT301" s="17" t="s">
        <v>200</v>
      </c>
      <c r="AU301" s="17" t="s">
        <v>85</v>
      </c>
    </row>
    <row r="302" spans="2:65" s="1" customFormat="1" ht="24.2" customHeight="1">
      <c r="B302" s="32"/>
      <c r="C302" s="136" t="s">
        <v>783</v>
      </c>
      <c r="D302" s="136" t="s">
        <v>193</v>
      </c>
      <c r="E302" s="137" t="s">
        <v>2771</v>
      </c>
      <c r="F302" s="138" t="s">
        <v>2772</v>
      </c>
      <c r="G302" s="139" t="s">
        <v>253</v>
      </c>
      <c r="H302" s="140">
        <v>3.4950000000000001</v>
      </c>
      <c r="I302" s="141"/>
      <c r="J302" s="142">
        <f>ROUND(I302*H302,2)</f>
        <v>0</v>
      </c>
      <c r="K302" s="138" t="s">
        <v>197</v>
      </c>
      <c r="L302" s="32"/>
      <c r="M302" s="143" t="s">
        <v>1</v>
      </c>
      <c r="N302" s="144" t="s">
        <v>41</v>
      </c>
      <c r="P302" s="145">
        <f>O302*H302</f>
        <v>0</v>
      </c>
      <c r="Q302" s="145">
        <v>0</v>
      </c>
      <c r="R302" s="145">
        <f>Q302*H302</f>
        <v>0</v>
      </c>
      <c r="S302" s="145">
        <v>0</v>
      </c>
      <c r="T302" s="146">
        <f>S302*H302</f>
        <v>0</v>
      </c>
      <c r="AR302" s="147" t="s">
        <v>217</v>
      </c>
      <c r="AT302" s="147" t="s">
        <v>193</v>
      </c>
      <c r="AU302" s="147" t="s">
        <v>85</v>
      </c>
      <c r="AY302" s="17" t="s">
        <v>190</v>
      </c>
      <c r="BE302" s="148">
        <f>IF(N302="základní",J302,0)</f>
        <v>0</v>
      </c>
      <c r="BF302" s="148">
        <f>IF(N302="snížená",J302,0)</f>
        <v>0</v>
      </c>
      <c r="BG302" s="148">
        <f>IF(N302="zákl. přenesená",J302,0)</f>
        <v>0</v>
      </c>
      <c r="BH302" s="148">
        <f>IF(N302="sníž. přenesená",J302,0)</f>
        <v>0</v>
      </c>
      <c r="BI302" s="148">
        <f>IF(N302="nulová",J302,0)</f>
        <v>0</v>
      </c>
      <c r="BJ302" s="17" t="s">
        <v>83</v>
      </c>
      <c r="BK302" s="148">
        <f>ROUND(I302*H302,2)</f>
        <v>0</v>
      </c>
      <c r="BL302" s="17" t="s">
        <v>217</v>
      </c>
      <c r="BM302" s="147" t="s">
        <v>1110</v>
      </c>
    </row>
    <row r="303" spans="2:65" s="1" customFormat="1">
      <c r="B303" s="32"/>
      <c r="D303" s="149" t="s">
        <v>200</v>
      </c>
      <c r="F303" s="150" t="s">
        <v>2773</v>
      </c>
      <c r="I303" s="151"/>
      <c r="L303" s="32"/>
      <c r="M303" s="152"/>
      <c r="T303" s="56"/>
      <c r="AT303" s="17" t="s">
        <v>200</v>
      </c>
      <c r="AU303" s="17" t="s">
        <v>85</v>
      </c>
    </row>
    <row r="304" spans="2:65" s="1" customFormat="1" ht="16.5" customHeight="1">
      <c r="B304" s="32"/>
      <c r="C304" s="136" t="s">
        <v>789</v>
      </c>
      <c r="D304" s="136" t="s">
        <v>193</v>
      </c>
      <c r="E304" s="137" t="s">
        <v>2504</v>
      </c>
      <c r="F304" s="138" t="s">
        <v>2505</v>
      </c>
      <c r="G304" s="139" t="s">
        <v>253</v>
      </c>
      <c r="H304" s="140">
        <v>6.4950000000000001</v>
      </c>
      <c r="I304" s="141"/>
      <c r="J304" s="142">
        <f>ROUND(I304*H304,2)</f>
        <v>0</v>
      </c>
      <c r="K304" s="138" t="s">
        <v>197</v>
      </c>
      <c r="L304" s="32"/>
      <c r="M304" s="143" t="s">
        <v>1</v>
      </c>
      <c r="N304" s="144" t="s">
        <v>41</v>
      </c>
      <c r="P304" s="145">
        <f>O304*H304</f>
        <v>0</v>
      </c>
      <c r="Q304" s="145">
        <v>0</v>
      </c>
      <c r="R304" s="145">
        <f>Q304*H304</f>
        <v>0</v>
      </c>
      <c r="S304" s="145">
        <v>0</v>
      </c>
      <c r="T304" s="146">
        <f>S304*H304</f>
        <v>0</v>
      </c>
      <c r="AR304" s="147" t="s">
        <v>217</v>
      </c>
      <c r="AT304" s="147" t="s">
        <v>193</v>
      </c>
      <c r="AU304" s="147" t="s">
        <v>85</v>
      </c>
      <c r="AY304" s="17" t="s">
        <v>190</v>
      </c>
      <c r="BE304" s="148">
        <f>IF(N304="základní",J304,0)</f>
        <v>0</v>
      </c>
      <c r="BF304" s="148">
        <f>IF(N304="snížená",J304,0)</f>
        <v>0</v>
      </c>
      <c r="BG304" s="148">
        <f>IF(N304="zákl. přenesená",J304,0)</f>
        <v>0</v>
      </c>
      <c r="BH304" s="148">
        <f>IF(N304="sníž. přenesená",J304,0)</f>
        <v>0</v>
      </c>
      <c r="BI304" s="148">
        <f>IF(N304="nulová",J304,0)</f>
        <v>0</v>
      </c>
      <c r="BJ304" s="17" t="s">
        <v>83</v>
      </c>
      <c r="BK304" s="148">
        <f>ROUND(I304*H304,2)</f>
        <v>0</v>
      </c>
      <c r="BL304" s="17" t="s">
        <v>217</v>
      </c>
      <c r="BM304" s="147" t="s">
        <v>1121</v>
      </c>
    </row>
    <row r="305" spans="2:65" s="1" customFormat="1">
      <c r="B305" s="32"/>
      <c r="D305" s="149" t="s">
        <v>200</v>
      </c>
      <c r="F305" s="150" t="s">
        <v>2506</v>
      </c>
      <c r="I305" s="151"/>
      <c r="L305" s="32"/>
      <c r="M305" s="152"/>
      <c r="T305" s="56"/>
      <c r="AT305" s="17" t="s">
        <v>200</v>
      </c>
      <c r="AU305" s="17" t="s">
        <v>85</v>
      </c>
    </row>
    <row r="306" spans="2:65" s="12" customFormat="1">
      <c r="B306" s="160"/>
      <c r="D306" s="153" t="s">
        <v>256</v>
      </c>
      <c r="E306" s="161" t="s">
        <v>1</v>
      </c>
      <c r="F306" s="162" t="s">
        <v>2774</v>
      </c>
      <c r="H306" s="163">
        <v>6.4950000000000001</v>
      </c>
      <c r="I306" s="164"/>
      <c r="L306" s="160"/>
      <c r="M306" s="165"/>
      <c r="T306" s="166"/>
      <c r="AT306" s="161" t="s">
        <v>256</v>
      </c>
      <c r="AU306" s="161" t="s">
        <v>85</v>
      </c>
      <c r="AV306" s="12" t="s">
        <v>85</v>
      </c>
      <c r="AW306" s="12" t="s">
        <v>32</v>
      </c>
      <c r="AX306" s="12" t="s">
        <v>76</v>
      </c>
      <c r="AY306" s="161" t="s">
        <v>190</v>
      </c>
    </row>
    <row r="307" spans="2:65" s="14" customFormat="1">
      <c r="B307" s="173"/>
      <c r="D307" s="153" t="s">
        <v>256</v>
      </c>
      <c r="E307" s="174" t="s">
        <v>1</v>
      </c>
      <c r="F307" s="175" t="s">
        <v>267</v>
      </c>
      <c r="H307" s="176">
        <v>6.4950000000000001</v>
      </c>
      <c r="I307" s="177"/>
      <c r="L307" s="173"/>
      <c r="M307" s="178"/>
      <c r="T307" s="179"/>
      <c r="AT307" s="174" t="s">
        <v>256</v>
      </c>
      <c r="AU307" s="174" t="s">
        <v>85</v>
      </c>
      <c r="AV307" s="14" t="s">
        <v>217</v>
      </c>
      <c r="AW307" s="14" t="s">
        <v>32</v>
      </c>
      <c r="AX307" s="14" t="s">
        <v>83</v>
      </c>
      <c r="AY307" s="174" t="s">
        <v>190</v>
      </c>
    </row>
    <row r="308" spans="2:65" s="11" customFormat="1" ht="22.9" customHeight="1">
      <c r="B308" s="124"/>
      <c r="D308" s="125" t="s">
        <v>75</v>
      </c>
      <c r="E308" s="134" t="s">
        <v>189</v>
      </c>
      <c r="F308" s="134" t="s">
        <v>738</v>
      </c>
      <c r="I308" s="127"/>
      <c r="J308" s="135">
        <f>BK308</f>
        <v>0</v>
      </c>
      <c r="L308" s="124"/>
      <c r="M308" s="129"/>
      <c r="P308" s="130">
        <f>SUM(P309:P320)</f>
        <v>0</v>
      </c>
      <c r="R308" s="130">
        <f>SUM(R309:R320)</f>
        <v>0</v>
      </c>
      <c r="T308" s="131">
        <f>SUM(T309:T320)</f>
        <v>0</v>
      </c>
      <c r="AR308" s="125" t="s">
        <v>83</v>
      </c>
      <c r="AT308" s="132" t="s">
        <v>75</v>
      </c>
      <c r="AU308" s="132" t="s">
        <v>83</v>
      </c>
      <c r="AY308" s="125" t="s">
        <v>190</v>
      </c>
      <c r="BK308" s="133">
        <f>SUM(BK309:BK320)</f>
        <v>0</v>
      </c>
    </row>
    <row r="309" spans="2:65" s="1" customFormat="1" ht="21.75" customHeight="1">
      <c r="B309" s="32"/>
      <c r="C309" s="136" t="s">
        <v>796</v>
      </c>
      <c r="D309" s="136" t="s">
        <v>193</v>
      </c>
      <c r="E309" s="137" t="s">
        <v>2508</v>
      </c>
      <c r="F309" s="138" t="s">
        <v>2509</v>
      </c>
      <c r="G309" s="139" t="s">
        <v>253</v>
      </c>
      <c r="H309" s="140">
        <v>54.97</v>
      </c>
      <c r="I309" s="141"/>
      <c r="J309" s="142">
        <f>ROUND(I309*H309,2)</f>
        <v>0</v>
      </c>
      <c r="K309" s="138" t="s">
        <v>197</v>
      </c>
      <c r="L309" s="32"/>
      <c r="M309" s="143" t="s">
        <v>1</v>
      </c>
      <c r="N309" s="144" t="s">
        <v>41</v>
      </c>
      <c r="P309" s="145">
        <f>O309*H309</f>
        <v>0</v>
      </c>
      <c r="Q309" s="145">
        <v>0</v>
      </c>
      <c r="R309" s="145">
        <f>Q309*H309</f>
        <v>0</v>
      </c>
      <c r="S309" s="145">
        <v>0</v>
      </c>
      <c r="T309" s="146">
        <f>S309*H309</f>
        <v>0</v>
      </c>
      <c r="AR309" s="147" t="s">
        <v>217</v>
      </c>
      <c r="AT309" s="147" t="s">
        <v>193</v>
      </c>
      <c r="AU309" s="147" t="s">
        <v>85</v>
      </c>
      <c r="AY309" s="17" t="s">
        <v>190</v>
      </c>
      <c r="BE309" s="148">
        <f>IF(N309="základní",J309,0)</f>
        <v>0</v>
      </c>
      <c r="BF309" s="148">
        <f>IF(N309="snížená",J309,0)</f>
        <v>0</v>
      </c>
      <c r="BG309" s="148">
        <f>IF(N309="zákl. přenesená",J309,0)</f>
        <v>0</v>
      </c>
      <c r="BH309" s="148">
        <f>IF(N309="sníž. přenesená",J309,0)</f>
        <v>0</v>
      </c>
      <c r="BI309" s="148">
        <f>IF(N309="nulová",J309,0)</f>
        <v>0</v>
      </c>
      <c r="BJ309" s="17" t="s">
        <v>83</v>
      </c>
      <c r="BK309" s="148">
        <f>ROUND(I309*H309,2)</f>
        <v>0</v>
      </c>
      <c r="BL309" s="17" t="s">
        <v>217</v>
      </c>
      <c r="BM309" s="147" t="s">
        <v>1133</v>
      </c>
    </row>
    <row r="310" spans="2:65" s="1" customFormat="1">
      <c r="B310" s="32"/>
      <c r="D310" s="149" t="s">
        <v>200</v>
      </c>
      <c r="F310" s="150" t="s">
        <v>2510</v>
      </c>
      <c r="I310" s="151"/>
      <c r="L310" s="32"/>
      <c r="M310" s="152"/>
      <c r="T310" s="56"/>
      <c r="AT310" s="17" t="s">
        <v>200</v>
      </c>
      <c r="AU310" s="17" t="s">
        <v>85</v>
      </c>
    </row>
    <row r="311" spans="2:65" s="1" customFormat="1" ht="24.2" customHeight="1">
      <c r="B311" s="32"/>
      <c r="C311" s="136" t="s">
        <v>801</v>
      </c>
      <c r="D311" s="136" t="s">
        <v>193</v>
      </c>
      <c r="E311" s="137" t="s">
        <v>1666</v>
      </c>
      <c r="F311" s="138" t="s">
        <v>2775</v>
      </c>
      <c r="G311" s="139" t="s">
        <v>253</v>
      </c>
      <c r="H311" s="140">
        <v>4.6900000000000004</v>
      </c>
      <c r="I311" s="141"/>
      <c r="J311" s="142">
        <f>ROUND(I311*H311,2)</f>
        <v>0</v>
      </c>
      <c r="K311" s="138" t="s">
        <v>197</v>
      </c>
      <c r="L311" s="32"/>
      <c r="M311" s="143" t="s">
        <v>1</v>
      </c>
      <c r="N311" s="144" t="s">
        <v>41</v>
      </c>
      <c r="P311" s="145">
        <f>O311*H311</f>
        <v>0</v>
      </c>
      <c r="Q311" s="145">
        <v>0</v>
      </c>
      <c r="R311" s="145">
        <f>Q311*H311</f>
        <v>0</v>
      </c>
      <c r="S311" s="145">
        <v>0</v>
      </c>
      <c r="T311" s="146">
        <f>S311*H311</f>
        <v>0</v>
      </c>
      <c r="AR311" s="147" t="s">
        <v>217</v>
      </c>
      <c r="AT311" s="147" t="s">
        <v>193</v>
      </c>
      <c r="AU311" s="147" t="s">
        <v>85</v>
      </c>
      <c r="AY311" s="17" t="s">
        <v>190</v>
      </c>
      <c r="BE311" s="148">
        <f>IF(N311="základní",J311,0)</f>
        <v>0</v>
      </c>
      <c r="BF311" s="148">
        <f>IF(N311="snížená",J311,0)</f>
        <v>0</v>
      </c>
      <c r="BG311" s="148">
        <f>IF(N311="zákl. přenesená",J311,0)</f>
        <v>0</v>
      </c>
      <c r="BH311" s="148">
        <f>IF(N311="sníž. přenesená",J311,0)</f>
        <v>0</v>
      </c>
      <c r="BI311" s="148">
        <f>IF(N311="nulová",J311,0)</f>
        <v>0</v>
      </c>
      <c r="BJ311" s="17" t="s">
        <v>83</v>
      </c>
      <c r="BK311" s="148">
        <f>ROUND(I311*H311,2)</f>
        <v>0</v>
      </c>
      <c r="BL311" s="17" t="s">
        <v>217</v>
      </c>
      <c r="BM311" s="147" t="s">
        <v>1146</v>
      </c>
    </row>
    <row r="312" spans="2:65" s="1" customFormat="1">
      <c r="B312" s="32"/>
      <c r="D312" s="149" t="s">
        <v>200</v>
      </c>
      <c r="F312" s="150" t="s">
        <v>1669</v>
      </c>
      <c r="I312" s="151"/>
      <c r="L312" s="32"/>
      <c r="M312" s="152"/>
      <c r="T312" s="56"/>
      <c r="AT312" s="17" t="s">
        <v>200</v>
      </c>
      <c r="AU312" s="17" t="s">
        <v>85</v>
      </c>
    </row>
    <row r="313" spans="2:65" s="1" customFormat="1" ht="16.5" customHeight="1">
      <c r="B313" s="32"/>
      <c r="C313" s="183" t="s">
        <v>807</v>
      </c>
      <c r="D313" s="183" t="s">
        <v>615</v>
      </c>
      <c r="E313" s="184" t="s">
        <v>2776</v>
      </c>
      <c r="F313" s="185" t="s">
        <v>2777</v>
      </c>
      <c r="G313" s="186" t="s">
        <v>253</v>
      </c>
      <c r="H313" s="187">
        <v>4.8310000000000004</v>
      </c>
      <c r="I313" s="188"/>
      <c r="J313" s="189">
        <f>ROUND(I313*H313,2)</f>
        <v>0</v>
      </c>
      <c r="K313" s="185" t="s">
        <v>197</v>
      </c>
      <c r="L313" s="190"/>
      <c r="M313" s="191" t="s">
        <v>1</v>
      </c>
      <c r="N313" s="192" t="s">
        <v>41</v>
      </c>
      <c r="P313" s="145">
        <f>O313*H313</f>
        <v>0</v>
      </c>
      <c r="Q313" s="145">
        <v>0</v>
      </c>
      <c r="R313" s="145">
        <f>Q313*H313</f>
        <v>0</v>
      </c>
      <c r="S313" s="145">
        <v>0</v>
      </c>
      <c r="T313" s="146">
        <f>S313*H313</f>
        <v>0</v>
      </c>
      <c r="AR313" s="147" t="s">
        <v>500</v>
      </c>
      <c r="AT313" s="147" t="s">
        <v>615</v>
      </c>
      <c r="AU313" s="147" t="s">
        <v>85</v>
      </c>
      <c r="AY313" s="17" t="s">
        <v>190</v>
      </c>
      <c r="BE313" s="148">
        <f>IF(N313="základní",J313,0)</f>
        <v>0</v>
      </c>
      <c r="BF313" s="148">
        <f>IF(N313="snížená",J313,0)</f>
        <v>0</v>
      </c>
      <c r="BG313" s="148">
        <f>IF(N313="zákl. přenesená",J313,0)</f>
        <v>0</v>
      </c>
      <c r="BH313" s="148">
        <f>IF(N313="sníž. přenesená",J313,0)</f>
        <v>0</v>
      </c>
      <c r="BI313" s="148">
        <f>IF(N313="nulová",J313,0)</f>
        <v>0</v>
      </c>
      <c r="BJ313" s="17" t="s">
        <v>83</v>
      </c>
      <c r="BK313" s="148">
        <f>ROUND(I313*H313,2)</f>
        <v>0</v>
      </c>
      <c r="BL313" s="17" t="s">
        <v>217</v>
      </c>
      <c r="BM313" s="147" t="s">
        <v>1160</v>
      </c>
    </row>
    <row r="314" spans="2:65" s="12" customFormat="1">
      <c r="B314" s="160"/>
      <c r="D314" s="153" t="s">
        <v>256</v>
      </c>
      <c r="E314" s="161" t="s">
        <v>1</v>
      </c>
      <c r="F314" s="162" t="s">
        <v>2778</v>
      </c>
      <c r="H314" s="163">
        <v>4.8310000000000004</v>
      </c>
      <c r="I314" s="164"/>
      <c r="L314" s="160"/>
      <c r="M314" s="165"/>
      <c r="T314" s="166"/>
      <c r="AT314" s="161" t="s">
        <v>256</v>
      </c>
      <c r="AU314" s="161" t="s">
        <v>85</v>
      </c>
      <c r="AV314" s="12" t="s">
        <v>85</v>
      </c>
      <c r="AW314" s="12" t="s">
        <v>32</v>
      </c>
      <c r="AX314" s="12" t="s">
        <v>76</v>
      </c>
      <c r="AY314" s="161" t="s">
        <v>190</v>
      </c>
    </row>
    <row r="315" spans="2:65" s="14" customFormat="1">
      <c r="B315" s="173"/>
      <c r="D315" s="153" t="s">
        <v>256</v>
      </c>
      <c r="E315" s="174" t="s">
        <v>1</v>
      </c>
      <c r="F315" s="175" t="s">
        <v>267</v>
      </c>
      <c r="H315" s="176">
        <v>4.8310000000000004</v>
      </c>
      <c r="I315" s="177"/>
      <c r="L315" s="173"/>
      <c r="M315" s="178"/>
      <c r="T315" s="179"/>
      <c r="AT315" s="174" t="s">
        <v>256</v>
      </c>
      <c r="AU315" s="174" t="s">
        <v>85</v>
      </c>
      <c r="AV315" s="14" t="s">
        <v>217</v>
      </c>
      <c r="AW315" s="14" t="s">
        <v>32</v>
      </c>
      <c r="AX315" s="14" t="s">
        <v>83</v>
      </c>
      <c r="AY315" s="174" t="s">
        <v>190</v>
      </c>
    </row>
    <row r="316" spans="2:65" s="1" customFormat="1" ht="33" customHeight="1">
      <c r="B316" s="32"/>
      <c r="C316" s="136" t="s">
        <v>813</v>
      </c>
      <c r="D316" s="136" t="s">
        <v>193</v>
      </c>
      <c r="E316" s="137" t="s">
        <v>2779</v>
      </c>
      <c r="F316" s="138" t="s">
        <v>2780</v>
      </c>
      <c r="G316" s="139" t="s">
        <v>253</v>
      </c>
      <c r="H316" s="140">
        <v>50.28</v>
      </c>
      <c r="I316" s="141"/>
      <c r="J316" s="142">
        <f>ROUND(I316*H316,2)</f>
        <v>0</v>
      </c>
      <c r="K316" s="138" t="s">
        <v>197</v>
      </c>
      <c r="L316" s="32"/>
      <c r="M316" s="143" t="s">
        <v>1</v>
      </c>
      <c r="N316" s="144" t="s">
        <v>41</v>
      </c>
      <c r="P316" s="145">
        <f>O316*H316</f>
        <v>0</v>
      </c>
      <c r="Q316" s="145">
        <v>0</v>
      </c>
      <c r="R316" s="145">
        <f>Q316*H316</f>
        <v>0</v>
      </c>
      <c r="S316" s="145">
        <v>0</v>
      </c>
      <c r="T316" s="146">
        <f>S316*H316</f>
        <v>0</v>
      </c>
      <c r="AR316" s="147" t="s">
        <v>217</v>
      </c>
      <c r="AT316" s="147" t="s">
        <v>193</v>
      </c>
      <c r="AU316" s="147" t="s">
        <v>85</v>
      </c>
      <c r="AY316" s="17" t="s">
        <v>190</v>
      </c>
      <c r="BE316" s="148">
        <f>IF(N316="základní",J316,0)</f>
        <v>0</v>
      </c>
      <c r="BF316" s="148">
        <f>IF(N316="snížená",J316,0)</f>
        <v>0</v>
      </c>
      <c r="BG316" s="148">
        <f>IF(N316="zákl. přenesená",J316,0)</f>
        <v>0</v>
      </c>
      <c r="BH316" s="148">
        <f>IF(N316="sníž. přenesená",J316,0)</f>
        <v>0</v>
      </c>
      <c r="BI316" s="148">
        <f>IF(N316="nulová",J316,0)</f>
        <v>0</v>
      </c>
      <c r="BJ316" s="17" t="s">
        <v>83</v>
      </c>
      <c r="BK316" s="148">
        <f>ROUND(I316*H316,2)</f>
        <v>0</v>
      </c>
      <c r="BL316" s="17" t="s">
        <v>217</v>
      </c>
      <c r="BM316" s="147" t="s">
        <v>1168</v>
      </c>
    </row>
    <row r="317" spans="2:65" s="1" customFormat="1">
      <c r="B317" s="32"/>
      <c r="D317" s="149" t="s">
        <v>200</v>
      </c>
      <c r="F317" s="150" t="s">
        <v>2781</v>
      </c>
      <c r="I317" s="151"/>
      <c r="L317" s="32"/>
      <c r="M317" s="152"/>
      <c r="T317" s="56"/>
      <c r="AT317" s="17" t="s">
        <v>200</v>
      </c>
      <c r="AU317" s="17" t="s">
        <v>85</v>
      </c>
    </row>
    <row r="318" spans="2:65" s="1" customFormat="1" ht="21.75" customHeight="1">
      <c r="B318" s="32"/>
      <c r="C318" s="183" t="s">
        <v>819</v>
      </c>
      <c r="D318" s="183" t="s">
        <v>615</v>
      </c>
      <c r="E318" s="184" t="s">
        <v>2782</v>
      </c>
      <c r="F318" s="185" t="s">
        <v>2783</v>
      </c>
      <c r="G318" s="186" t="s">
        <v>253</v>
      </c>
      <c r="H318" s="187">
        <v>51.787999999999997</v>
      </c>
      <c r="I318" s="188"/>
      <c r="J318" s="189">
        <f>ROUND(I318*H318,2)</f>
        <v>0</v>
      </c>
      <c r="K318" s="185" t="s">
        <v>197</v>
      </c>
      <c r="L318" s="190"/>
      <c r="M318" s="191" t="s">
        <v>1</v>
      </c>
      <c r="N318" s="192" t="s">
        <v>41</v>
      </c>
      <c r="P318" s="145">
        <f>O318*H318</f>
        <v>0</v>
      </c>
      <c r="Q318" s="145">
        <v>0</v>
      </c>
      <c r="R318" s="145">
        <f>Q318*H318</f>
        <v>0</v>
      </c>
      <c r="S318" s="145">
        <v>0</v>
      </c>
      <c r="T318" s="146">
        <f>S318*H318</f>
        <v>0</v>
      </c>
      <c r="AR318" s="147" t="s">
        <v>500</v>
      </c>
      <c r="AT318" s="147" t="s">
        <v>615</v>
      </c>
      <c r="AU318" s="147" t="s">
        <v>85</v>
      </c>
      <c r="AY318" s="17" t="s">
        <v>190</v>
      </c>
      <c r="BE318" s="148">
        <f>IF(N318="základní",J318,0)</f>
        <v>0</v>
      </c>
      <c r="BF318" s="148">
        <f>IF(N318="snížená",J318,0)</f>
        <v>0</v>
      </c>
      <c r="BG318" s="148">
        <f>IF(N318="zákl. přenesená",J318,0)</f>
        <v>0</v>
      </c>
      <c r="BH318" s="148">
        <f>IF(N318="sníž. přenesená",J318,0)</f>
        <v>0</v>
      </c>
      <c r="BI318" s="148">
        <f>IF(N318="nulová",J318,0)</f>
        <v>0</v>
      </c>
      <c r="BJ318" s="17" t="s">
        <v>83</v>
      </c>
      <c r="BK318" s="148">
        <f>ROUND(I318*H318,2)</f>
        <v>0</v>
      </c>
      <c r="BL318" s="17" t="s">
        <v>217</v>
      </c>
      <c r="BM318" s="147" t="s">
        <v>1178</v>
      </c>
    </row>
    <row r="319" spans="2:65" s="12" customFormat="1">
      <c r="B319" s="160"/>
      <c r="D319" s="153" t="s">
        <v>256</v>
      </c>
      <c r="E319" s="161" t="s">
        <v>1</v>
      </c>
      <c r="F319" s="162" t="s">
        <v>2784</v>
      </c>
      <c r="H319" s="163">
        <v>51.787999999999997</v>
      </c>
      <c r="I319" s="164"/>
      <c r="L319" s="160"/>
      <c r="M319" s="165"/>
      <c r="T319" s="166"/>
      <c r="AT319" s="161" t="s">
        <v>256</v>
      </c>
      <c r="AU319" s="161" t="s">
        <v>85</v>
      </c>
      <c r="AV319" s="12" t="s">
        <v>85</v>
      </c>
      <c r="AW319" s="12" t="s">
        <v>32</v>
      </c>
      <c r="AX319" s="12" t="s">
        <v>76</v>
      </c>
      <c r="AY319" s="161" t="s">
        <v>190</v>
      </c>
    </row>
    <row r="320" spans="2:65" s="14" customFormat="1">
      <c r="B320" s="173"/>
      <c r="D320" s="153" t="s">
        <v>256</v>
      </c>
      <c r="E320" s="174" t="s">
        <v>1</v>
      </c>
      <c r="F320" s="175" t="s">
        <v>267</v>
      </c>
      <c r="H320" s="176">
        <v>51.787999999999997</v>
      </c>
      <c r="I320" s="177"/>
      <c r="L320" s="173"/>
      <c r="M320" s="178"/>
      <c r="T320" s="179"/>
      <c r="AT320" s="174" t="s">
        <v>256</v>
      </c>
      <c r="AU320" s="174" t="s">
        <v>85</v>
      </c>
      <c r="AV320" s="14" t="s">
        <v>217</v>
      </c>
      <c r="AW320" s="14" t="s">
        <v>32</v>
      </c>
      <c r="AX320" s="14" t="s">
        <v>83</v>
      </c>
      <c r="AY320" s="174" t="s">
        <v>190</v>
      </c>
    </row>
    <row r="321" spans="2:65" s="11" customFormat="1" ht="22.9" customHeight="1">
      <c r="B321" s="124"/>
      <c r="D321" s="125" t="s">
        <v>75</v>
      </c>
      <c r="E321" s="134" t="s">
        <v>231</v>
      </c>
      <c r="F321" s="134" t="s">
        <v>2224</v>
      </c>
      <c r="I321" s="127"/>
      <c r="J321" s="135">
        <f>BK321</f>
        <v>0</v>
      </c>
      <c r="L321" s="124"/>
      <c r="M321" s="129"/>
      <c r="P321" s="130">
        <f>SUM(P322:P333)</f>
        <v>0</v>
      </c>
      <c r="R321" s="130">
        <f>SUM(R322:R333)</f>
        <v>0</v>
      </c>
      <c r="T321" s="131">
        <f>SUM(T322:T333)</f>
        <v>0</v>
      </c>
      <c r="AR321" s="125" t="s">
        <v>83</v>
      </c>
      <c r="AT321" s="132" t="s">
        <v>75</v>
      </c>
      <c r="AU321" s="132" t="s">
        <v>83</v>
      </c>
      <c r="AY321" s="125" t="s">
        <v>190</v>
      </c>
      <c r="BK321" s="133">
        <f>SUM(BK322:BK333)</f>
        <v>0</v>
      </c>
    </row>
    <row r="322" spans="2:65" s="1" customFormat="1" ht="33" customHeight="1">
      <c r="B322" s="32"/>
      <c r="C322" s="136" t="s">
        <v>825</v>
      </c>
      <c r="D322" s="136" t="s">
        <v>193</v>
      </c>
      <c r="E322" s="137" t="s">
        <v>2785</v>
      </c>
      <c r="F322" s="138" t="s">
        <v>2786</v>
      </c>
      <c r="G322" s="139" t="s">
        <v>284</v>
      </c>
      <c r="H322" s="140">
        <v>1.111</v>
      </c>
      <c r="I322" s="141"/>
      <c r="J322" s="142">
        <f>ROUND(I322*H322,2)</f>
        <v>0</v>
      </c>
      <c r="K322" s="138" t="s">
        <v>197</v>
      </c>
      <c r="L322" s="32"/>
      <c r="M322" s="143" t="s">
        <v>1</v>
      </c>
      <c r="N322" s="144" t="s">
        <v>41</v>
      </c>
      <c r="P322" s="145">
        <f>O322*H322</f>
        <v>0</v>
      </c>
      <c r="Q322" s="145">
        <v>0</v>
      </c>
      <c r="R322" s="145">
        <f>Q322*H322</f>
        <v>0</v>
      </c>
      <c r="S322" s="145">
        <v>0</v>
      </c>
      <c r="T322" s="146">
        <f>S322*H322</f>
        <v>0</v>
      </c>
      <c r="AR322" s="147" t="s">
        <v>217</v>
      </c>
      <c r="AT322" s="147" t="s">
        <v>193</v>
      </c>
      <c r="AU322" s="147" t="s">
        <v>85</v>
      </c>
      <c r="AY322" s="17" t="s">
        <v>190</v>
      </c>
      <c r="BE322" s="148">
        <f>IF(N322="základní",J322,0)</f>
        <v>0</v>
      </c>
      <c r="BF322" s="148">
        <f>IF(N322="snížená",J322,0)</f>
        <v>0</v>
      </c>
      <c r="BG322" s="148">
        <f>IF(N322="zákl. přenesená",J322,0)</f>
        <v>0</v>
      </c>
      <c r="BH322" s="148">
        <f>IF(N322="sníž. přenesená",J322,0)</f>
        <v>0</v>
      </c>
      <c r="BI322" s="148">
        <f>IF(N322="nulová",J322,0)</f>
        <v>0</v>
      </c>
      <c r="BJ322" s="17" t="s">
        <v>83</v>
      </c>
      <c r="BK322" s="148">
        <f>ROUND(I322*H322,2)</f>
        <v>0</v>
      </c>
      <c r="BL322" s="17" t="s">
        <v>217</v>
      </c>
      <c r="BM322" s="147" t="s">
        <v>1187</v>
      </c>
    </row>
    <row r="323" spans="2:65" s="1" customFormat="1">
      <c r="B323" s="32"/>
      <c r="D323" s="149" t="s">
        <v>200</v>
      </c>
      <c r="F323" s="150" t="s">
        <v>2787</v>
      </c>
      <c r="I323" s="151"/>
      <c r="L323" s="32"/>
      <c r="M323" s="152"/>
      <c r="T323" s="56"/>
      <c r="AT323" s="17" t="s">
        <v>200</v>
      </c>
      <c r="AU323" s="17" t="s">
        <v>85</v>
      </c>
    </row>
    <row r="324" spans="2:65" s="12" customFormat="1">
      <c r="B324" s="160"/>
      <c r="D324" s="153" t="s">
        <v>256</v>
      </c>
      <c r="E324" s="161" t="s">
        <v>1</v>
      </c>
      <c r="F324" s="162" t="s">
        <v>2788</v>
      </c>
      <c r="H324" s="163">
        <v>1.111</v>
      </c>
      <c r="I324" s="164"/>
      <c r="L324" s="160"/>
      <c r="M324" s="165"/>
      <c r="T324" s="166"/>
      <c r="AT324" s="161" t="s">
        <v>256</v>
      </c>
      <c r="AU324" s="161" t="s">
        <v>85</v>
      </c>
      <c r="AV324" s="12" t="s">
        <v>85</v>
      </c>
      <c r="AW324" s="12" t="s">
        <v>32</v>
      </c>
      <c r="AX324" s="12" t="s">
        <v>76</v>
      </c>
      <c r="AY324" s="161" t="s">
        <v>190</v>
      </c>
    </row>
    <row r="325" spans="2:65" s="14" customFormat="1">
      <c r="B325" s="173"/>
      <c r="D325" s="153" t="s">
        <v>256</v>
      </c>
      <c r="E325" s="174" t="s">
        <v>1</v>
      </c>
      <c r="F325" s="175" t="s">
        <v>267</v>
      </c>
      <c r="H325" s="176">
        <v>1.111</v>
      </c>
      <c r="I325" s="177"/>
      <c r="L325" s="173"/>
      <c r="M325" s="178"/>
      <c r="T325" s="179"/>
      <c r="AT325" s="174" t="s">
        <v>256</v>
      </c>
      <c r="AU325" s="174" t="s">
        <v>85</v>
      </c>
      <c r="AV325" s="14" t="s">
        <v>217</v>
      </c>
      <c r="AW325" s="14" t="s">
        <v>32</v>
      </c>
      <c r="AX325" s="14" t="s">
        <v>83</v>
      </c>
      <c r="AY325" s="174" t="s">
        <v>190</v>
      </c>
    </row>
    <row r="326" spans="2:65" s="1" customFormat="1" ht="33" customHeight="1">
      <c r="B326" s="32"/>
      <c r="C326" s="136" t="s">
        <v>830</v>
      </c>
      <c r="D326" s="136" t="s">
        <v>193</v>
      </c>
      <c r="E326" s="137" t="s">
        <v>2789</v>
      </c>
      <c r="F326" s="138" t="s">
        <v>2790</v>
      </c>
      <c r="G326" s="139" t="s">
        <v>284</v>
      </c>
      <c r="H326" s="140">
        <v>1.238</v>
      </c>
      <c r="I326" s="141"/>
      <c r="J326" s="142">
        <f>ROUND(I326*H326,2)</f>
        <v>0</v>
      </c>
      <c r="K326" s="138" t="s">
        <v>197</v>
      </c>
      <c r="L326" s="32"/>
      <c r="M326" s="143" t="s">
        <v>1</v>
      </c>
      <c r="N326" s="144" t="s">
        <v>41</v>
      </c>
      <c r="P326" s="145">
        <f>O326*H326</f>
        <v>0</v>
      </c>
      <c r="Q326" s="145">
        <v>0</v>
      </c>
      <c r="R326" s="145">
        <f>Q326*H326</f>
        <v>0</v>
      </c>
      <c r="S326" s="145">
        <v>0</v>
      </c>
      <c r="T326" s="146">
        <f>S326*H326</f>
        <v>0</v>
      </c>
      <c r="AR326" s="147" t="s">
        <v>217</v>
      </c>
      <c r="AT326" s="147" t="s">
        <v>193</v>
      </c>
      <c r="AU326" s="147" t="s">
        <v>85</v>
      </c>
      <c r="AY326" s="17" t="s">
        <v>190</v>
      </c>
      <c r="BE326" s="148">
        <f>IF(N326="základní",J326,0)</f>
        <v>0</v>
      </c>
      <c r="BF326" s="148">
        <f>IF(N326="snížená",J326,0)</f>
        <v>0</v>
      </c>
      <c r="BG326" s="148">
        <f>IF(N326="zákl. přenesená",J326,0)</f>
        <v>0</v>
      </c>
      <c r="BH326" s="148">
        <f>IF(N326="sníž. přenesená",J326,0)</f>
        <v>0</v>
      </c>
      <c r="BI326" s="148">
        <f>IF(N326="nulová",J326,0)</f>
        <v>0</v>
      </c>
      <c r="BJ326" s="17" t="s">
        <v>83</v>
      </c>
      <c r="BK326" s="148">
        <f>ROUND(I326*H326,2)</f>
        <v>0</v>
      </c>
      <c r="BL326" s="17" t="s">
        <v>217</v>
      </c>
      <c r="BM326" s="147" t="s">
        <v>1197</v>
      </c>
    </row>
    <row r="327" spans="2:65" s="1" customFormat="1">
      <c r="B327" s="32"/>
      <c r="D327" s="149" t="s">
        <v>200</v>
      </c>
      <c r="F327" s="150" t="s">
        <v>2791</v>
      </c>
      <c r="I327" s="151"/>
      <c r="L327" s="32"/>
      <c r="M327" s="152"/>
      <c r="T327" s="56"/>
      <c r="AT327" s="17" t="s">
        <v>200</v>
      </c>
      <c r="AU327" s="17" t="s">
        <v>85</v>
      </c>
    </row>
    <row r="328" spans="2:65" s="12" customFormat="1">
      <c r="B328" s="160"/>
      <c r="D328" s="153" t="s">
        <v>256</v>
      </c>
      <c r="E328" s="161" t="s">
        <v>1</v>
      </c>
      <c r="F328" s="162" t="s">
        <v>2792</v>
      </c>
      <c r="H328" s="163">
        <v>1.238</v>
      </c>
      <c r="I328" s="164"/>
      <c r="L328" s="160"/>
      <c r="M328" s="165"/>
      <c r="T328" s="166"/>
      <c r="AT328" s="161" t="s">
        <v>256</v>
      </c>
      <c r="AU328" s="161" t="s">
        <v>85</v>
      </c>
      <c r="AV328" s="12" t="s">
        <v>85</v>
      </c>
      <c r="AW328" s="12" t="s">
        <v>32</v>
      </c>
      <c r="AX328" s="12" t="s">
        <v>76</v>
      </c>
      <c r="AY328" s="161" t="s">
        <v>190</v>
      </c>
    </row>
    <row r="329" spans="2:65" s="14" customFormat="1">
      <c r="B329" s="173"/>
      <c r="D329" s="153" t="s">
        <v>256</v>
      </c>
      <c r="E329" s="174" t="s">
        <v>1</v>
      </c>
      <c r="F329" s="175" t="s">
        <v>267</v>
      </c>
      <c r="H329" s="176">
        <v>1.238</v>
      </c>
      <c r="I329" s="177"/>
      <c r="L329" s="173"/>
      <c r="M329" s="178"/>
      <c r="T329" s="179"/>
      <c r="AT329" s="174" t="s">
        <v>256</v>
      </c>
      <c r="AU329" s="174" t="s">
        <v>85</v>
      </c>
      <c r="AV329" s="14" t="s">
        <v>217</v>
      </c>
      <c r="AW329" s="14" t="s">
        <v>32</v>
      </c>
      <c r="AX329" s="14" t="s">
        <v>83</v>
      </c>
      <c r="AY329" s="174" t="s">
        <v>190</v>
      </c>
    </row>
    <row r="330" spans="2:65" s="1" customFormat="1" ht="24.2" customHeight="1">
      <c r="B330" s="32"/>
      <c r="C330" s="136" t="s">
        <v>835</v>
      </c>
      <c r="D330" s="136" t="s">
        <v>193</v>
      </c>
      <c r="E330" s="137" t="s">
        <v>2793</v>
      </c>
      <c r="F330" s="138" t="s">
        <v>2794</v>
      </c>
      <c r="G330" s="139" t="s">
        <v>253</v>
      </c>
      <c r="H330" s="140">
        <v>20.32</v>
      </c>
      <c r="I330" s="141"/>
      <c r="J330" s="142">
        <f>ROUND(I330*H330,2)</f>
        <v>0</v>
      </c>
      <c r="K330" s="138" t="s">
        <v>197</v>
      </c>
      <c r="L330" s="32"/>
      <c r="M330" s="143" t="s">
        <v>1</v>
      </c>
      <c r="N330" s="144" t="s">
        <v>41</v>
      </c>
      <c r="P330" s="145">
        <f>O330*H330</f>
        <v>0</v>
      </c>
      <c r="Q330" s="145">
        <v>0</v>
      </c>
      <c r="R330" s="145">
        <f>Q330*H330</f>
        <v>0</v>
      </c>
      <c r="S330" s="145">
        <v>0</v>
      </c>
      <c r="T330" s="146">
        <f>S330*H330</f>
        <v>0</v>
      </c>
      <c r="AR330" s="147" t="s">
        <v>217</v>
      </c>
      <c r="AT330" s="147" t="s">
        <v>193</v>
      </c>
      <c r="AU330" s="147" t="s">
        <v>85</v>
      </c>
      <c r="AY330" s="17" t="s">
        <v>190</v>
      </c>
      <c r="BE330" s="148">
        <f>IF(N330="základní",J330,0)</f>
        <v>0</v>
      </c>
      <c r="BF330" s="148">
        <f>IF(N330="snížená",J330,0)</f>
        <v>0</v>
      </c>
      <c r="BG330" s="148">
        <f>IF(N330="zákl. přenesená",J330,0)</f>
        <v>0</v>
      </c>
      <c r="BH330" s="148">
        <f>IF(N330="sníž. přenesená",J330,0)</f>
        <v>0</v>
      </c>
      <c r="BI330" s="148">
        <f>IF(N330="nulová",J330,0)</f>
        <v>0</v>
      </c>
      <c r="BJ330" s="17" t="s">
        <v>83</v>
      </c>
      <c r="BK330" s="148">
        <f>ROUND(I330*H330,2)</f>
        <v>0</v>
      </c>
      <c r="BL330" s="17" t="s">
        <v>217</v>
      </c>
      <c r="BM330" s="147" t="s">
        <v>1210</v>
      </c>
    </row>
    <row r="331" spans="2:65" s="1" customFormat="1">
      <c r="B331" s="32"/>
      <c r="D331" s="149" t="s">
        <v>200</v>
      </c>
      <c r="F331" s="150" t="s">
        <v>2795</v>
      </c>
      <c r="I331" s="151"/>
      <c r="L331" s="32"/>
      <c r="M331" s="152"/>
      <c r="T331" s="56"/>
      <c r="AT331" s="17" t="s">
        <v>200</v>
      </c>
      <c r="AU331" s="17" t="s">
        <v>85</v>
      </c>
    </row>
    <row r="332" spans="2:65" s="12" customFormat="1">
      <c r="B332" s="160"/>
      <c r="D332" s="153" t="s">
        <v>256</v>
      </c>
      <c r="E332" s="161" t="s">
        <v>1</v>
      </c>
      <c r="F332" s="162" t="s">
        <v>2796</v>
      </c>
      <c r="H332" s="163">
        <v>20.32</v>
      </c>
      <c r="I332" s="164"/>
      <c r="L332" s="160"/>
      <c r="M332" s="165"/>
      <c r="T332" s="166"/>
      <c r="AT332" s="161" t="s">
        <v>256</v>
      </c>
      <c r="AU332" s="161" t="s">
        <v>85</v>
      </c>
      <c r="AV332" s="12" t="s">
        <v>85</v>
      </c>
      <c r="AW332" s="12" t="s">
        <v>32</v>
      </c>
      <c r="AX332" s="12" t="s">
        <v>76</v>
      </c>
      <c r="AY332" s="161" t="s">
        <v>190</v>
      </c>
    </row>
    <row r="333" spans="2:65" s="14" customFormat="1">
      <c r="B333" s="173"/>
      <c r="D333" s="153" t="s">
        <v>256</v>
      </c>
      <c r="E333" s="174" t="s">
        <v>1</v>
      </c>
      <c r="F333" s="175" t="s">
        <v>267</v>
      </c>
      <c r="H333" s="176">
        <v>20.32</v>
      </c>
      <c r="I333" s="177"/>
      <c r="L333" s="173"/>
      <c r="M333" s="178"/>
      <c r="T333" s="179"/>
      <c r="AT333" s="174" t="s">
        <v>256</v>
      </c>
      <c r="AU333" s="174" t="s">
        <v>85</v>
      </c>
      <c r="AV333" s="14" t="s">
        <v>217</v>
      </c>
      <c r="AW333" s="14" t="s">
        <v>32</v>
      </c>
      <c r="AX333" s="14" t="s">
        <v>83</v>
      </c>
      <c r="AY333" s="174" t="s">
        <v>190</v>
      </c>
    </row>
    <row r="334" spans="2:65" s="11" customFormat="1" ht="22.9" customHeight="1">
      <c r="B334" s="124"/>
      <c r="D334" s="125" t="s">
        <v>75</v>
      </c>
      <c r="E334" s="134" t="s">
        <v>500</v>
      </c>
      <c r="F334" s="134" t="s">
        <v>891</v>
      </c>
      <c r="I334" s="127"/>
      <c r="J334" s="135">
        <f>BK334</f>
        <v>0</v>
      </c>
      <c r="L334" s="124"/>
      <c r="M334" s="129"/>
      <c r="P334" s="130">
        <f>SUM(P335:P504)</f>
        <v>0</v>
      </c>
      <c r="R334" s="130">
        <f>SUM(R335:R504)</f>
        <v>0</v>
      </c>
      <c r="T334" s="131">
        <f>SUM(T335:T504)</f>
        <v>0</v>
      </c>
      <c r="AR334" s="125" t="s">
        <v>83</v>
      </c>
      <c r="AT334" s="132" t="s">
        <v>75</v>
      </c>
      <c r="AU334" s="132" t="s">
        <v>83</v>
      </c>
      <c r="AY334" s="125" t="s">
        <v>190</v>
      </c>
      <c r="BK334" s="133">
        <f>SUM(BK335:BK504)</f>
        <v>0</v>
      </c>
    </row>
    <row r="335" spans="2:65" s="1" customFormat="1" ht="21.75" customHeight="1">
      <c r="B335" s="32"/>
      <c r="C335" s="136" t="s">
        <v>841</v>
      </c>
      <c r="D335" s="136" t="s">
        <v>193</v>
      </c>
      <c r="E335" s="137" t="s">
        <v>2516</v>
      </c>
      <c r="F335" s="138" t="s">
        <v>2517</v>
      </c>
      <c r="G335" s="139" t="s">
        <v>435</v>
      </c>
      <c r="H335" s="140">
        <v>12</v>
      </c>
      <c r="I335" s="141"/>
      <c r="J335" s="142">
        <f>ROUND(I335*H335,2)</f>
        <v>0</v>
      </c>
      <c r="K335" s="138" t="s">
        <v>197</v>
      </c>
      <c r="L335" s="32"/>
      <c r="M335" s="143" t="s">
        <v>1</v>
      </c>
      <c r="N335" s="144" t="s">
        <v>41</v>
      </c>
      <c r="P335" s="145">
        <f>O335*H335</f>
        <v>0</v>
      </c>
      <c r="Q335" s="145">
        <v>0</v>
      </c>
      <c r="R335" s="145">
        <f>Q335*H335</f>
        <v>0</v>
      </c>
      <c r="S335" s="145">
        <v>0</v>
      </c>
      <c r="T335" s="146">
        <f>S335*H335</f>
        <v>0</v>
      </c>
      <c r="AR335" s="147" t="s">
        <v>217</v>
      </c>
      <c r="AT335" s="147" t="s">
        <v>193</v>
      </c>
      <c r="AU335" s="147" t="s">
        <v>85</v>
      </c>
      <c r="AY335" s="17" t="s">
        <v>190</v>
      </c>
      <c r="BE335" s="148">
        <f>IF(N335="základní",J335,0)</f>
        <v>0</v>
      </c>
      <c r="BF335" s="148">
        <f>IF(N335="snížená",J335,0)</f>
        <v>0</v>
      </c>
      <c r="BG335" s="148">
        <f>IF(N335="zákl. přenesená",J335,0)</f>
        <v>0</v>
      </c>
      <c r="BH335" s="148">
        <f>IF(N335="sníž. přenesená",J335,0)</f>
        <v>0</v>
      </c>
      <c r="BI335" s="148">
        <f>IF(N335="nulová",J335,0)</f>
        <v>0</v>
      </c>
      <c r="BJ335" s="17" t="s">
        <v>83</v>
      </c>
      <c r="BK335" s="148">
        <f>ROUND(I335*H335,2)</f>
        <v>0</v>
      </c>
      <c r="BL335" s="17" t="s">
        <v>217</v>
      </c>
      <c r="BM335" s="147" t="s">
        <v>1221</v>
      </c>
    </row>
    <row r="336" spans="2:65" s="1" customFormat="1">
      <c r="B336" s="32"/>
      <c r="D336" s="149" t="s">
        <v>200</v>
      </c>
      <c r="F336" s="150" t="s">
        <v>2518</v>
      </c>
      <c r="I336" s="151"/>
      <c r="L336" s="32"/>
      <c r="M336" s="152"/>
      <c r="T336" s="56"/>
      <c r="AT336" s="17" t="s">
        <v>200</v>
      </c>
      <c r="AU336" s="17" t="s">
        <v>85</v>
      </c>
    </row>
    <row r="337" spans="2:65" s="1" customFormat="1" ht="24.2" customHeight="1">
      <c r="B337" s="32"/>
      <c r="C337" s="136" t="s">
        <v>846</v>
      </c>
      <c r="D337" s="136" t="s">
        <v>193</v>
      </c>
      <c r="E337" s="137" t="s">
        <v>2525</v>
      </c>
      <c r="F337" s="138" t="s">
        <v>2526</v>
      </c>
      <c r="G337" s="139" t="s">
        <v>435</v>
      </c>
      <c r="H337" s="140">
        <v>3</v>
      </c>
      <c r="I337" s="141"/>
      <c r="J337" s="142">
        <f>ROUND(I337*H337,2)</f>
        <v>0</v>
      </c>
      <c r="K337" s="138" t="s">
        <v>197</v>
      </c>
      <c r="L337" s="32"/>
      <c r="M337" s="143" t="s">
        <v>1</v>
      </c>
      <c r="N337" s="144" t="s">
        <v>41</v>
      </c>
      <c r="P337" s="145">
        <f>O337*H337</f>
        <v>0</v>
      </c>
      <c r="Q337" s="145">
        <v>0</v>
      </c>
      <c r="R337" s="145">
        <f>Q337*H337</f>
        <v>0</v>
      </c>
      <c r="S337" s="145">
        <v>0</v>
      </c>
      <c r="T337" s="146">
        <f>S337*H337</f>
        <v>0</v>
      </c>
      <c r="AR337" s="147" t="s">
        <v>217</v>
      </c>
      <c r="AT337" s="147" t="s">
        <v>193</v>
      </c>
      <c r="AU337" s="147" t="s">
        <v>85</v>
      </c>
      <c r="AY337" s="17" t="s">
        <v>190</v>
      </c>
      <c r="BE337" s="148">
        <f>IF(N337="základní",J337,0)</f>
        <v>0</v>
      </c>
      <c r="BF337" s="148">
        <f>IF(N337="snížená",J337,0)</f>
        <v>0</v>
      </c>
      <c r="BG337" s="148">
        <f>IF(N337="zákl. přenesená",J337,0)</f>
        <v>0</v>
      </c>
      <c r="BH337" s="148">
        <f>IF(N337="sníž. přenesená",J337,0)</f>
        <v>0</v>
      </c>
      <c r="BI337" s="148">
        <f>IF(N337="nulová",J337,0)</f>
        <v>0</v>
      </c>
      <c r="BJ337" s="17" t="s">
        <v>83</v>
      </c>
      <c r="BK337" s="148">
        <f>ROUND(I337*H337,2)</f>
        <v>0</v>
      </c>
      <c r="BL337" s="17" t="s">
        <v>217</v>
      </c>
      <c r="BM337" s="147" t="s">
        <v>1232</v>
      </c>
    </row>
    <row r="338" spans="2:65" s="1" customFormat="1">
      <c r="B338" s="32"/>
      <c r="D338" s="149" t="s">
        <v>200</v>
      </c>
      <c r="F338" s="150" t="s">
        <v>2527</v>
      </c>
      <c r="I338" s="151"/>
      <c r="L338" s="32"/>
      <c r="M338" s="152"/>
      <c r="T338" s="56"/>
      <c r="AT338" s="17" t="s">
        <v>200</v>
      </c>
      <c r="AU338" s="17" t="s">
        <v>85</v>
      </c>
    </row>
    <row r="339" spans="2:65" s="1" customFormat="1" ht="24.2" customHeight="1">
      <c r="B339" s="32"/>
      <c r="C339" s="136" t="s">
        <v>851</v>
      </c>
      <c r="D339" s="136" t="s">
        <v>193</v>
      </c>
      <c r="E339" s="137" t="s">
        <v>2797</v>
      </c>
      <c r="F339" s="138" t="s">
        <v>2798</v>
      </c>
      <c r="G339" s="139" t="s">
        <v>435</v>
      </c>
      <c r="H339" s="140">
        <v>18</v>
      </c>
      <c r="I339" s="141"/>
      <c r="J339" s="142">
        <f>ROUND(I339*H339,2)</f>
        <v>0</v>
      </c>
      <c r="K339" s="138" t="s">
        <v>197</v>
      </c>
      <c r="L339" s="32"/>
      <c r="M339" s="143" t="s">
        <v>1</v>
      </c>
      <c r="N339" s="144" t="s">
        <v>41</v>
      </c>
      <c r="P339" s="145">
        <f>O339*H339</f>
        <v>0</v>
      </c>
      <c r="Q339" s="145">
        <v>0</v>
      </c>
      <c r="R339" s="145">
        <f>Q339*H339</f>
        <v>0</v>
      </c>
      <c r="S339" s="145">
        <v>0</v>
      </c>
      <c r="T339" s="146">
        <f>S339*H339</f>
        <v>0</v>
      </c>
      <c r="AR339" s="147" t="s">
        <v>217</v>
      </c>
      <c r="AT339" s="147" t="s">
        <v>193</v>
      </c>
      <c r="AU339" s="147" t="s">
        <v>85</v>
      </c>
      <c r="AY339" s="17" t="s">
        <v>190</v>
      </c>
      <c r="BE339" s="148">
        <f>IF(N339="základní",J339,0)</f>
        <v>0</v>
      </c>
      <c r="BF339" s="148">
        <f>IF(N339="snížená",J339,0)</f>
        <v>0</v>
      </c>
      <c r="BG339" s="148">
        <f>IF(N339="zákl. přenesená",J339,0)</f>
        <v>0</v>
      </c>
      <c r="BH339" s="148">
        <f>IF(N339="sníž. přenesená",J339,0)</f>
        <v>0</v>
      </c>
      <c r="BI339" s="148">
        <f>IF(N339="nulová",J339,0)</f>
        <v>0</v>
      </c>
      <c r="BJ339" s="17" t="s">
        <v>83</v>
      </c>
      <c r="BK339" s="148">
        <f>ROUND(I339*H339,2)</f>
        <v>0</v>
      </c>
      <c r="BL339" s="17" t="s">
        <v>217</v>
      </c>
      <c r="BM339" s="147" t="s">
        <v>1246</v>
      </c>
    </row>
    <row r="340" spans="2:65" s="1" customFormat="1">
      <c r="B340" s="32"/>
      <c r="D340" s="149" t="s">
        <v>200</v>
      </c>
      <c r="F340" s="150" t="s">
        <v>2799</v>
      </c>
      <c r="I340" s="151"/>
      <c r="L340" s="32"/>
      <c r="M340" s="152"/>
      <c r="T340" s="56"/>
      <c r="AT340" s="17" t="s">
        <v>200</v>
      </c>
      <c r="AU340" s="17" t="s">
        <v>85</v>
      </c>
    </row>
    <row r="341" spans="2:65" s="1" customFormat="1" ht="21.75" customHeight="1">
      <c r="B341" s="32"/>
      <c r="C341" s="183" t="s">
        <v>857</v>
      </c>
      <c r="D341" s="183" t="s">
        <v>615</v>
      </c>
      <c r="E341" s="184" t="s">
        <v>2800</v>
      </c>
      <c r="F341" s="185" t="s">
        <v>2801</v>
      </c>
      <c r="G341" s="186" t="s">
        <v>435</v>
      </c>
      <c r="H341" s="187">
        <v>18.18</v>
      </c>
      <c r="I341" s="188"/>
      <c r="J341" s="189">
        <f>ROUND(I341*H341,2)</f>
        <v>0</v>
      </c>
      <c r="K341" s="185" t="s">
        <v>197</v>
      </c>
      <c r="L341" s="190"/>
      <c r="M341" s="191" t="s">
        <v>1</v>
      </c>
      <c r="N341" s="192" t="s">
        <v>41</v>
      </c>
      <c r="P341" s="145">
        <f>O341*H341</f>
        <v>0</v>
      </c>
      <c r="Q341" s="145">
        <v>0</v>
      </c>
      <c r="R341" s="145">
        <f>Q341*H341</f>
        <v>0</v>
      </c>
      <c r="S341" s="145">
        <v>0</v>
      </c>
      <c r="T341" s="146">
        <f>S341*H341</f>
        <v>0</v>
      </c>
      <c r="AR341" s="147" t="s">
        <v>500</v>
      </c>
      <c r="AT341" s="147" t="s">
        <v>615</v>
      </c>
      <c r="AU341" s="147" t="s">
        <v>85</v>
      </c>
      <c r="AY341" s="17" t="s">
        <v>190</v>
      </c>
      <c r="BE341" s="148">
        <f>IF(N341="základní",J341,0)</f>
        <v>0</v>
      </c>
      <c r="BF341" s="148">
        <f>IF(N341="snížená",J341,0)</f>
        <v>0</v>
      </c>
      <c r="BG341" s="148">
        <f>IF(N341="zákl. přenesená",J341,0)</f>
        <v>0</v>
      </c>
      <c r="BH341" s="148">
        <f>IF(N341="sníž. přenesená",J341,0)</f>
        <v>0</v>
      </c>
      <c r="BI341" s="148">
        <f>IF(N341="nulová",J341,0)</f>
        <v>0</v>
      </c>
      <c r="BJ341" s="17" t="s">
        <v>83</v>
      </c>
      <c r="BK341" s="148">
        <f>ROUND(I341*H341,2)</f>
        <v>0</v>
      </c>
      <c r="BL341" s="17" t="s">
        <v>217</v>
      </c>
      <c r="BM341" s="147" t="s">
        <v>1258</v>
      </c>
    </row>
    <row r="342" spans="2:65" s="12" customFormat="1">
      <c r="B342" s="160"/>
      <c r="D342" s="153" t="s">
        <v>256</v>
      </c>
      <c r="E342" s="161" t="s">
        <v>1</v>
      </c>
      <c r="F342" s="162" t="s">
        <v>2802</v>
      </c>
      <c r="H342" s="163">
        <v>18.18</v>
      </c>
      <c r="I342" s="164"/>
      <c r="L342" s="160"/>
      <c r="M342" s="165"/>
      <c r="T342" s="166"/>
      <c r="AT342" s="161" t="s">
        <v>256</v>
      </c>
      <c r="AU342" s="161" t="s">
        <v>85</v>
      </c>
      <c r="AV342" s="12" t="s">
        <v>85</v>
      </c>
      <c r="AW342" s="12" t="s">
        <v>32</v>
      </c>
      <c r="AX342" s="12" t="s">
        <v>76</v>
      </c>
      <c r="AY342" s="161" t="s">
        <v>190</v>
      </c>
    </row>
    <row r="343" spans="2:65" s="14" customFormat="1">
      <c r="B343" s="173"/>
      <c r="D343" s="153" t="s">
        <v>256</v>
      </c>
      <c r="E343" s="174" t="s">
        <v>1</v>
      </c>
      <c r="F343" s="175" t="s">
        <v>267</v>
      </c>
      <c r="H343" s="176">
        <v>18.18</v>
      </c>
      <c r="I343" s="177"/>
      <c r="L343" s="173"/>
      <c r="M343" s="178"/>
      <c r="T343" s="179"/>
      <c r="AT343" s="174" t="s">
        <v>256</v>
      </c>
      <c r="AU343" s="174" t="s">
        <v>85</v>
      </c>
      <c r="AV343" s="14" t="s">
        <v>217</v>
      </c>
      <c r="AW343" s="14" t="s">
        <v>32</v>
      </c>
      <c r="AX343" s="14" t="s">
        <v>83</v>
      </c>
      <c r="AY343" s="174" t="s">
        <v>190</v>
      </c>
    </row>
    <row r="344" spans="2:65" s="1" customFormat="1" ht="24.2" customHeight="1">
      <c r="B344" s="32"/>
      <c r="C344" s="136" t="s">
        <v>862</v>
      </c>
      <c r="D344" s="136" t="s">
        <v>193</v>
      </c>
      <c r="E344" s="137" t="s">
        <v>2803</v>
      </c>
      <c r="F344" s="138" t="s">
        <v>2804</v>
      </c>
      <c r="G344" s="139" t="s">
        <v>435</v>
      </c>
      <c r="H344" s="140">
        <v>51</v>
      </c>
      <c r="I344" s="141"/>
      <c r="J344" s="142">
        <f>ROUND(I344*H344,2)</f>
        <v>0</v>
      </c>
      <c r="K344" s="138" t="s">
        <v>197</v>
      </c>
      <c r="L344" s="32"/>
      <c r="M344" s="143" t="s">
        <v>1</v>
      </c>
      <c r="N344" s="144" t="s">
        <v>41</v>
      </c>
      <c r="P344" s="145">
        <f>O344*H344</f>
        <v>0</v>
      </c>
      <c r="Q344" s="145">
        <v>0</v>
      </c>
      <c r="R344" s="145">
        <f>Q344*H344</f>
        <v>0</v>
      </c>
      <c r="S344" s="145">
        <v>0</v>
      </c>
      <c r="T344" s="146">
        <f>S344*H344</f>
        <v>0</v>
      </c>
      <c r="AR344" s="147" t="s">
        <v>217</v>
      </c>
      <c r="AT344" s="147" t="s">
        <v>193</v>
      </c>
      <c r="AU344" s="147" t="s">
        <v>85</v>
      </c>
      <c r="AY344" s="17" t="s">
        <v>190</v>
      </c>
      <c r="BE344" s="148">
        <f>IF(N344="základní",J344,0)</f>
        <v>0</v>
      </c>
      <c r="BF344" s="148">
        <f>IF(N344="snížená",J344,0)</f>
        <v>0</v>
      </c>
      <c r="BG344" s="148">
        <f>IF(N344="zákl. přenesená",J344,0)</f>
        <v>0</v>
      </c>
      <c r="BH344" s="148">
        <f>IF(N344="sníž. přenesená",J344,0)</f>
        <v>0</v>
      </c>
      <c r="BI344" s="148">
        <f>IF(N344="nulová",J344,0)</f>
        <v>0</v>
      </c>
      <c r="BJ344" s="17" t="s">
        <v>83</v>
      </c>
      <c r="BK344" s="148">
        <f>ROUND(I344*H344,2)</f>
        <v>0</v>
      </c>
      <c r="BL344" s="17" t="s">
        <v>217</v>
      </c>
      <c r="BM344" s="147" t="s">
        <v>1271</v>
      </c>
    </row>
    <row r="345" spans="2:65" s="1" customFormat="1">
      <c r="B345" s="32"/>
      <c r="D345" s="149" t="s">
        <v>200</v>
      </c>
      <c r="F345" s="150" t="s">
        <v>2805</v>
      </c>
      <c r="I345" s="151"/>
      <c r="L345" s="32"/>
      <c r="M345" s="152"/>
      <c r="T345" s="56"/>
      <c r="AT345" s="17" t="s">
        <v>200</v>
      </c>
      <c r="AU345" s="17" t="s">
        <v>85</v>
      </c>
    </row>
    <row r="346" spans="2:65" s="1" customFormat="1" ht="21.75" customHeight="1">
      <c r="B346" s="32"/>
      <c r="C346" s="183" t="s">
        <v>868</v>
      </c>
      <c r="D346" s="183" t="s">
        <v>615</v>
      </c>
      <c r="E346" s="184" t="s">
        <v>2806</v>
      </c>
      <c r="F346" s="185" t="s">
        <v>2807</v>
      </c>
      <c r="G346" s="186" t="s">
        <v>435</v>
      </c>
      <c r="H346" s="187">
        <v>51.51</v>
      </c>
      <c r="I346" s="188"/>
      <c r="J346" s="189">
        <f>ROUND(I346*H346,2)</f>
        <v>0</v>
      </c>
      <c r="K346" s="185" t="s">
        <v>197</v>
      </c>
      <c r="L346" s="190"/>
      <c r="M346" s="191" t="s">
        <v>1</v>
      </c>
      <c r="N346" s="192" t="s">
        <v>41</v>
      </c>
      <c r="P346" s="145">
        <f>O346*H346</f>
        <v>0</v>
      </c>
      <c r="Q346" s="145">
        <v>0</v>
      </c>
      <c r="R346" s="145">
        <f>Q346*H346</f>
        <v>0</v>
      </c>
      <c r="S346" s="145">
        <v>0</v>
      </c>
      <c r="T346" s="146">
        <f>S346*H346</f>
        <v>0</v>
      </c>
      <c r="AR346" s="147" t="s">
        <v>500</v>
      </c>
      <c r="AT346" s="147" t="s">
        <v>615</v>
      </c>
      <c r="AU346" s="147" t="s">
        <v>85</v>
      </c>
      <c r="AY346" s="17" t="s">
        <v>190</v>
      </c>
      <c r="BE346" s="148">
        <f>IF(N346="základní",J346,0)</f>
        <v>0</v>
      </c>
      <c r="BF346" s="148">
        <f>IF(N346="snížená",J346,0)</f>
        <v>0</v>
      </c>
      <c r="BG346" s="148">
        <f>IF(N346="zákl. přenesená",J346,0)</f>
        <v>0</v>
      </c>
      <c r="BH346" s="148">
        <f>IF(N346="sníž. přenesená",J346,0)</f>
        <v>0</v>
      </c>
      <c r="BI346" s="148">
        <f>IF(N346="nulová",J346,0)</f>
        <v>0</v>
      </c>
      <c r="BJ346" s="17" t="s">
        <v>83</v>
      </c>
      <c r="BK346" s="148">
        <f>ROUND(I346*H346,2)</f>
        <v>0</v>
      </c>
      <c r="BL346" s="17" t="s">
        <v>217</v>
      </c>
      <c r="BM346" s="147" t="s">
        <v>1293</v>
      </c>
    </row>
    <row r="347" spans="2:65" s="12" customFormat="1">
      <c r="B347" s="160"/>
      <c r="D347" s="153" t="s">
        <v>256</v>
      </c>
      <c r="E347" s="161" t="s">
        <v>1</v>
      </c>
      <c r="F347" s="162" t="s">
        <v>2808</v>
      </c>
      <c r="H347" s="163">
        <v>51.51</v>
      </c>
      <c r="I347" s="164"/>
      <c r="L347" s="160"/>
      <c r="M347" s="165"/>
      <c r="T347" s="166"/>
      <c r="AT347" s="161" t="s">
        <v>256</v>
      </c>
      <c r="AU347" s="161" t="s">
        <v>85</v>
      </c>
      <c r="AV347" s="12" t="s">
        <v>85</v>
      </c>
      <c r="AW347" s="12" t="s">
        <v>32</v>
      </c>
      <c r="AX347" s="12" t="s">
        <v>76</v>
      </c>
      <c r="AY347" s="161" t="s">
        <v>190</v>
      </c>
    </row>
    <row r="348" spans="2:65" s="14" customFormat="1">
      <c r="B348" s="173"/>
      <c r="D348" s="153" t="s">
        <v>256</v>
      </c>
      <c r="E348" s="174" t="s">
        <v>1</v>
      </c>
      <c r="F348" s="175" t="s">
        <v>267</v>
      </c>
      <c r="H348" s="176">
        <v>51.51</v>
      </c>
      <c r="I348" s="177"/>
      <c r="L348" s="173"/>
      <c r="M348" s="178"/>
      <c r="T348" s="179"/>
      <c r="AT348" s="174" t="s">
        <v>256</v>
      </c>
      <c r="AU348" s="174" t="s">
        <v>85</v>
      </c>
      <c r="AV348" s="14" t="s">
        <v>217</v>
      </c>
      <c r="AW348" s="14" t="s">
        <v>32</v>
      </c>
      <c r="AX348" s="14" t="s">
        <v>83</v>
      </c>
      <c r="AY348" s="174" t="s">
        <v>190</v>
      </c>
    </row>
    <row r="349" spans="2:65" s="1" customFormat="1" ht="24.2" customHeight="1">
      <c r="B349" s="32"/>
      <c r="C349" s="136" t="s">
        <v>874</v>
      </c>
      <c r="D349" s="136" t="s">
        <v>193</v>
      </c>
      <c r="E349" s="137" t="s">
        <v>2540</v>
      </c>
      <c r="F349" s="138" t="s">
        <v>2541</v>
      </c>
      <c r="G349" s="139" t="s">
        <v>271</v>
      </c>
      <c r="H349" s="140">
        <v>6</v>
      </c>
      <c r="I349" s="141"/>
      <c r="J349" s="142">
        <f>ROUND(I349*H349,2)</f>
        <v>0</v>
      </c>
      <c r="K349" s="138" t="s">
        <v>197</v>
      </c>
      <c r="L349" s="32"/>
      <c r="M349" s="143" t="s">
        <v>1</v>
      </c>
      <c r="N349" s="144" t="s">
        <v>41</v>
      </c>
      <c r="P349" s="145">
        <f>O349*H349</f>
        <v>0</v>
      </c>
      <c r="Q349" s="145">
        <v>0</v>
      </c>
      <c r="R349" s="145">
        <f>Q349*H349</f>
        <v>0</v>
      </c>
      <c r="S349" s="145">
        <v>0</v>
      </c>
      <c r="T349" s="146">
        <f>S349*H349</f>
        <v>0</v>
      </c>
      <c r="AR349" s="147" t="s">
        <v>217</v>
      </c>
      <c r="AT349" s="147" t="s">
        <v>193</v>
      </c>
      <c r="AU349" s="147" t="s">
        <v>85</v>
      </c>
      <c r="AY349" s="17" t="s">
        <v>190</v>
      </c>
      <c r="BE349" s="148">
        <f>IF(N349="základní",J349,0)</f>
        <v>0</v>
      </c>
      <c r="BF349" s="148">
        <f>IF(N349="snížená",J349,0)</f>
        <v>0</v>
      </c>
      <c r="BG349" s="148">
        <f>IF(N349="zákl. přenesená",J349,0)</f>
        <v>0</v>
      </c>
      <c r="BH349" s="148">
        <f>IF(N349="sníž. přenesená",J349,0)</f>
        <v>0</v>
      </c>
      <c r="BI349" s="148">
        <f>IF(N349="nulová",J349,0)</f>
        <v>0</v>
      </c>
      <c r="BJ349" s="17" t="s">
        <v>83</v>
      </c>
      <c r="BK349" s="148">
        <f>ROUND(I349*H349,2)</f>
        <v>0</v>
      </c>
      <c r="BL349" s="17" t="s">
        <v>217</v>
      </c>
      <c r="BM349" s="147" t="s">
        <v>1307</v>
      </c>
    </row>
    <row r="350" spans="2:65" s="1" customFormat="1">
      <c r="B350" s="32"/>
      <c r="D350" s="149" t="s">
        <v>200</v>
      </c>
      <c r="F350" s="150" t="s">
        <v>2542</v>
      </c>
      <c r="I350" s="151"/>
      <c r="L350" s="32"/>
      <c r="M350" s="152"/>
      <c r="T350" s="56"/>
      <c r="AT350" s="17" t="s">
        <v>200</v>
      </c>
      <c r="AU350" s="17" t="s">
        <v>85</v>
      </c>
    </row>
    <row r="351" spans="2:65" s="1" customFormat="1" ht="24.2" customHeight="1">
      <c r="B351" s="32"/>
      <c r="C351" s="183" t="s">
        <v>880</v>
      </c>
      <c r="D351" s="183" t="s">
        <v>615</v>
      </c>
      <c r="E351" s="184" t="s">
        <v>2809</v>
      </c>
      <c r="F351" s="185" t="s">
        <v>2810</v>
      </c>
      <c r="G351" s="186" t="s">
        <v>271</v>
      </c>
      <c r="H351" s="187">
        <v>4</v>
      </c>
      <c r="I351" s="188"/>
      <c r="J351" s="189">
        <f>ROUND(I351*H351,2)</f>
        <v>0</v>
      </c>
      <c r="K351" s="185" t="s">
        <v>197</v>
      </c>
      <c r="L351" s="190"/>
      <c r="M351" s="191" t="s">
        <v>1</v>
      </c>
      <c r="N351" s="192" t="s">
        <v>41</v>
      </c>
      <c r="P351" s="145">
        <f>O351*H351</f>
        <v>0</v>
      </c>
      <c r="Q351" s="145">
        <v>0</v>
      </c>
      <c r="R351" s="145">
        <f>Q351*H351</f>
        <v>0</v>
      </c>
      <c r="S351" s="145">
        <v>0</v>
      </c>
      <c r="T351" s="146">
        <f>S351*H351</f>
        <v>0</v>
      </c>
      <c r="AR351" s="147" t="s">
        <v>500</v>
      </c>
      <c r="AT351" s="147" t="s">
        <v>615</v>
      </c>
      <c r="AU351" s="147" t="s">
        <v>85</v>
      </c>
      <c r="AY351" s="17" t="s">
        <v>190</v>
      </c>
      <c r="BE351" s="148">
        <f>IF(N351="základní",J351,0)</f>
        <v>0</v>
      </c>
      <c r="BF351" s="148">
        <f>IF(N351="snížená",J351,0)</f>
        <v>0</v>
      </c>
      <c r="BG351" s="148">
        <f>IF(N351="zákl. přenesená",J351,0)</f>
        <v>0</v>
      </c>
      <c r="BH351" s="148">
        <f>IF(N351="sníž. přenesená",J351,0)</f>
        <v>0</v>
      </c>
      <c r="BI351" s="148">
        <f>IF(N351="nulová",J351,0)</f>
        <v>0</v>
      </c>
      <c r="BJ351" s="17" t="s">
        <v>83</v>
      </c>
      <c r="BK351" s="148">
        <f>ROUND(I351*H351,2)</f>
        <v>0</v>
      </c>
      <c r="BL351" s="17" t="s">
        <v>217</v>
      </c>
      <c r="BM351" s="147" t="s">
        <v>1277</v>
      </c>
    </row>
    <row r="352" spans="2:65" s="1" customFormat="1" ht="24.2" customHeight="1">
      <c r="B352" s="32"/>
      <c r="C352" s="183" t="s">
        <v>886</v>
      </c>
      <c r="D352" s="183" t="s">
        <v>615</v>
      </c>
      <c r="E352" s="184" t="s">
        <v>2811</v>
      </c>
      <c r="F352" s="185" t="s">
        <v>2812</v>
      </c>
      <c r="G352" s="186" t="s">
        <v>271</v>
      </c>
      <c r="H352" s="187">
        <v>1</v>
      </c>
      <c r="I352" s="188"/>
      <c r="J352" s="189">
        <f>ROUND(I352*H352,2)</f>
        <v>0</v>
      </c>
      <c r="K352" s="185" t="s">
        <v>197</v>
      </c>
      <c r="L352" s="190"/>
      <c r="M352" s="191" t="s">
        <v>1</v>
      </c>
      <c r="N352" s="192" t="s">
        <v>41</v>
      </c>
      <c r="P352" s="145">
        <f>O352*H352</f>
        <v>0</v>
      </c>
      <c r="Q352" s="145">
        <v>0</v>
      </c>
      <c r="R352" s="145">
        <f>Q352*H352</f>
        <v>0</v>
      </c>
      <c r="S352" s="145">
        <v>0</v>
      </c>
      <c r="T352" s="146">
        <f>S352*H352</f>
        <v>0</v>
      </c>
      <c r="AR352" s="147" t="s">
        <v>500</v>
      </c>
      <c r="AT352" s="147" t="s">
        <v>615</v>
      </c>
      <c r="AU352" s="147" t="s">
        <v>85</v>
      </c>
      <c r="AY352" s="17" t="s">
        <v>190</v>
      </c>
      <c r="BE352" s="148">
        <f>IF(N352="základní",J352,0)</f>
        <v>0</v>
      </c>
      <c r="BF352" s="148">
        <f>IF(N352="snížená",J352,0)</f>
        <v>0</v>
      </c>
      <c r="BG352" s="148">
        <f>IF(N352="zákl. přenesená",J352,0)</f>
        <v>0</v>
      </c>
      <c r="BH352" s="148">
        <f>IF(N352="sníž. přenesená",J352,0)</f>
        <v>0</v>
      </c>
      <c r="BI352" s="148">
        <f>IF(N352="nulová",J352,0)</f>
        <v>0</v>
      </c>
      <c r="BJ352" s="17" t="s">
        <v>83</v>
      </c>
      <c r="BK352" s="148">
        <f>ROUND(I352*H352,2)</f>
        <v>0</v>
      </c>
      <c r="BL352" s="17" t="s">
        <v>217</v>
      </c>
      <c r="BM352" s="147" t="s">
        <v>2342</v>
      </c>
    </row>
    <row r="353" spans="2:65" s="1" customFormat="1" ht="24.2" customHeight="1">
      <c r="B353" s="32"/>
      <c r="C353" s="183" t="s">
        <v>892</v>
      </c>
      <c r="D353" s="183" t="s">
        <v>615</v>
      </c>
      <c r="E353" s="184" t="s">
        <v>2813</v>
      </c>
      <c r="F353" s="185" t="s">
        <v>2814</v>
      </c>
      <c r="G353" s="186" t="s">
        <v>271</v>
      </c>
      <c r="H353" s="187">
        <v>1</v>
      </c>
      <c r="I353" s="188"/>
      <c r="J353" s="189">
        <f>ROUND(I353*H353,2)</f>
        <v>0</v>
      </c>
      <c r="K353" s="185" t="s">
        <v>197</v>
      </c>
      <c r="L353" s="190"/>
      <c r="M353" s="191" t="s">
        <v>1</v>
      </c>
      <c r="N353" s="192" t="s">
        <v>41</v>
      </c>
      <c r="P353" s="145">
        <f>O353*H353</f>
        <v>0</v>
      </c>
      <c r="Q353" s="145">
        <v>0</v>
      </c>
      <c r="R353" s="145">
        <f>Q353*H353</f>
        <v>0</v>
      </c>
      <c r="S353" s="145">
        <v>0</v>
      </c>
      <c r="T353" s="146">
        <f>S353*H353</f>
        <v>0</v>
      </c>
      <c r="AR353" s="147" t="s">
        <v>500</v>
      </c>
      <c r="AT353" s="147" t="s">
        <v>615</v>
      </c>
      <c r="AU353" s="147" t="s">
        <v>85</v>
      </c>
      <c r="AY353" s="17" t="s">
        <v>190</v>
      </c>
      <c r="BE353" s="148">
        <f>IF(N353="základní",J353,0)</f>
        <v>0</v>
      </c>
      <c r="BF353" s="148">
        <f>IF(N353="snížená",J353,0)</f>
        <v>0</v>
      </c>
      <c r="BG353" s="148">
        <f>IF(N353="zákl. přenesená",J353,0)</f>
        <v>0</v>
      </c>
      <c r="BH353" s="148">
        <f>IF(N353="sníž. přenesená",J353,0)</f>
        <v>0</v>
      </c>
      <c r="BI353" s="148">
        <f>IF(N353="nulová",J353,0)</f>
        <v>0</v>
      </c>
      <c r="BJ353" s="17" t="s">
        <v>83</v>
      </c>
      <c r="BK353" s="148">
        <f>ROUND(I353*H353,2)</f>
        <v>0</v>
      </c>
      <c r="BL353" s="17" t="s">
        <v>217</v>
      </c>
      <c r="BM353" s="147" t="s">
        <v>2345</v>
      </c>
    </row>
    <row r="354" spans="2:65" s="1" customFormat="1" ht="24.2" customHeight="1">
      <c r="B354" s="32"/>
      <c r="C354" s="136" t="s">
        <v>898</v>
      </c>
      <c r="D354" s="136" t="s">
        <v>193</v>
      </c>
      <c r="E354" s="137" t="s">
        <v>2815</v>
      </c>
      <c r="F354" s="138" t="s">
        <v>2816</v>
      </c>
      <c r="G354" s="139" t="s">
        <v>271</v>
      </c>
      <c r="H354" s="140">
        <v>18</v>
      </c>
      <c r="I354" s="141"/>
      <c r="J354" s="142">
        <f>ROUND(I354*H354,2)</f>
        <v>0</v>
      </c>
      <c r="K354" s="138" t="s">
        <v>197</v>
      </c>
      <c r="L354" s="32"/>
      <c r="M354" s="143" t="s">
        <v>1</v>
      </c>
      <c r="N354" s="144" t="s">
        <v>41</v>
      </c>
      <c r="P354" s="145">
        <f>O354*H354</f>
        <v>0</v>
      </c>
      <c r="Q354" s="145">
        <v>0</v>
      </c>
      <c r="R354" s="145">
        <f>Q354*H354</f>
        <v>0</v>
      </c>
      <c r="S354" s="145">
        <v>0</v>
      </c>
      <c r="T354" s="146">
        <f>S354*H354</f>
        <v>0</v>
      </c>
      <c r="AR354" s="147" t="s">
        <v>217</v>
      </c>
      <c r="AT354" s="147" t="s">
        <v>193</v>
      </c>
      <c r="AU354" s="147" t="s">
        <v>85</v>
      </c>
      <c r="AY354" s="17" t="s">
        <v>190</v>
      </c>
      <c r="BE354" s="148">
        <f>IF(N354="základní",J354,0)</f>
        <v>0</v>
      </c>
      <c r="BF354" s="148">
        <f>IF(N354="snížená",J354,0)</f>
        <v>0</v>
      </c>
      <c r="BG354" s="148">
        <f>IF(N354="zákl. přenesená",J354,0)</f>
        <v>0</v>
      </c>
      <c r="BH354" s="148">
        <f>IF(N354="sníž. přenesená",J354,0)</f>
        <v>0</v>
      </c>
      <c r="BI354" s="148">
        <f>IF(N354="nulová",J354,0)</f>
        <v>0</v>
      </c>
      <c r="BJ354" s="17" t="s">
        <v>83</v>
      </c>
      <c r="BK354" s="148">
        <f>ROUND(I354*H354,2)</f>
        <v>0</v>
      </c>
      <c r="BL354" s="17" t="s">
        <v>217</v>
      </c>
      <c r="BM354" s="147" t="s">
        <v>2349</v>
      </c>
    </row>
    <row r="355" spans="2:65" s="1" customFormat="1">
      <c r="B355" s="32"/>
      <c r="D355" s="149" t="s">
        <v>200</v>
      </c>
      <c r="F355" s="150" t="s">
        <v>2817</v>
      </c>
      <c r="I355" s="151"/>
      <c r="L355" s="32"/>
      <c r="M355" s="152"/>
      <c r="T355" s="56"/>
      <c r="AT355" s="17" t="s">
        <v>200</v>
      </c>
      <c r="AU355" s="17" t="s">
        <v>85</v>
      </c>
    </row>
    <row r="356" spans="2:65" s="1" customFormat="1" ht="24.2" customHeight="1">
      <c r="B356" s="32"/>
      <c r="C356" s="136" t="s">
        <v>903</v>
      </c>
      <c r="D356" s="136" t="s">
        <v>193</v>
      </c>
      <c r="E356" s="137" t="s">
        <v>2818</v>
      </c>
      <c r="F356" s="138" t="s">
        <v>2819</v>
      </c>
      <c r="G356" s="139" t="s">
        <v>271</v>
      </c>
      <c r="H356" s="140">
        <v>4</v>
      </c>
      <c r="I356" s="141"/>
      <c r="J356" s="142">
        <f>ROUND(I356*H356,2)</f>
        <v>0</v>
      </c>
      <c r="K356" s="138" t="s">
        <v>197</v>
      </c>
      <c r="L356" s="32"/>
      <c r="M356" s="143" t="s">
        <v>1</v>
      </c>
      <c r="N356" s="144" t="s">
        <v>41</v>
      </c>
      <c r="P356" s="145">
        <f>O356*H356</f>
        <v>0</v>
      </c>
      <c r="Q356" s="145">
        <v>0</v>
      </c>
      <c r="R356" s="145">
        <f>Q356*H356</f>
        <v>0</v>
      </c>
      <c r="S356" s="145">
        <v>0</v>
      </c>
      <c r="T356" s="146">
        <f>S356*H356</f>
        <v>0</v>
      </c>
      <c r="AR356" s="147" t="s">
        <v>217</v>
      </c>
      <c r="AT356" s="147" t="s">
        <v>193</v>
      </c>
      <c r="AU356" s="147" t="s">
        <v>85</v>
      </c>
      <c r="AY356" s="17" t="s">
        <v>190</v>
      </c>
      <c r="BE356" s="148">
        <f>IF(N356="základní",J356,0)</f>
        <v>0</v>
      </c>
      <c r="BF356" s="148">
        <f>IF(N356="snížená",J356,0)</f>
        <v>0</v>
      </c>
      <c r="BG356" s="148">
        <f>IF(N356="zákl. přenesená",J356,0)</f>
        <v>0</v>
      </c>
      <c r="BH356" s="148">
        <f>IF(N356="sníž. přenesená",J356,0)</f>
        <v>0</v>
      </c>
      <c r="BI356" s="148">
        <f>IF(N356="nulová",J356,0)</f>
        <v>0</v>
      </c>
      <c r="BJ356" s="17" t="s">
        <v>83</v>
      </c>
      <c r="BK356" s="148">
        <f>ROUND(I356*H356,2)</f>
        <v>0</v>
      </c>
      <c r="BL356" s="17" t="s">
        <v>217</v>
      </c>
      <c r="BM356" s="147" t="s">
        <v>2353</v>
      </c>
    </row>
    <row r="357" spans="2:65" s="1" customFormat="1">
      <c r="B357" s="32"/>
      <c r="D357" s="149" t="s">
        <v>200</v>
      </c>
      <c r="F357" s="150" t="s">
        <v>2820</v>
      </c>
      <c r="I357" s="151"/>
      <c r="L357" s="32"/>
      <c r="M357" s="152"/>
      <c r="T357" s="56"/>
      <c r="AT357" s="17" t="s">
        <v>200</v>
      </c>
      <c r="AU357" s="17" t="s">
        <v>85</v>
      </c>
    </row>
    <row r="358" spans="2:65" s="1" customFormat="1" ht="24.2" customHeight="1">
      <c r="B358" s="32"/>
      <c r="C358" s="136" t="s">
        <v>907</v>
      </c>
      <c r="D358" s="136" t="s">
        <v>193</v>
      </c>
      <c r="E358" s="137" t="s">
        <v>2821</v>
      </c>
      <c r="F358" s="138" t="s">
        <v>2822</v>
      </c>
      <c r="G358" s="139" t="s">
        <v>271</v>
      </c>
      <c r="H358" s="140">
        <v>1</v>
      </c>
      <c r="I358" s="141"/>
      <c r="J358" s="142">
        <f>ROUND(I358*H358,2)</f>
        <v>0</v>
      </c>
      <c r="K358" s="138" t="s">
        <v>197</v>
      </c>
      <c r="L358" s="32"/>
      <c r="M358" s="143" t="s">
        <v>1</v>
      </c>
      <c r="N358" s="144" t="s">
        <v>41</v>
      </c>
      <c r="P358" s="145">
        <f>O358*H358</f>
        <v>0</v>
      </c>
      <c r="Q358" s="145">
        <v>0</v>
      </c>
      <c r="R358" s="145">
        <f>Q358*H358</f>
        <v>0</v>
      </c>
      <c r="S358" s="145">
        <v>0</v>
      </c>
      <c r="T358" s="146">
        <f>S358*H358</f>
        <v>0</v>
      </c>
      <c r="AR358" s="147" t="s">
        <v>217</v>
      </c>
      <c r="AT358" s="147" t="s">
        <v>193</v>
      </c>
      <c r="AU358" s="147" t="s">
        <v>85</v>
      </c>
      <c r="AY358" s="17" t="s">
        <v>190</v>
      </c>
      <c r="BE358" s="148">
        <f>IF(N358="základní",J358,0)</f>
        <v>0</v>
      </c>
      <c r="BF358" s="148">
        <f>IF(N358="snížená",J358,0)</f>
        <v>0</v>
      </c>
      <c r="BG358" s="148">
        <f>IF(N358="zákl. přenesená",J358,0)</f>
        <v>0</v>
      </c>
      <c r="BH358" s="148">
        <f>IF(N358="sníž. přenesená",J358,0)</f>
        <v>0</v>
      </c>
      <c r="BI358" s="148">
        <f>IF(N358="nulová",J358,0)</f>
        <v>0</v>
      </c>
      <c r="BJ358" s="17" t="s">
        <v>83</v>
      </c>
      <c r="BK358" s="148">
        <f>ROUND(I358*H358,2)</f>
        <v>0</v>
      </c>
      <c r="BL358" s="17" t="s">
        <v>217</v>
      </c>
      <c r="BM358" s="147" t="s">
        <v>2357</v>
      </c>
    </row>
    <row r="359" spans="2:65" s="1" customFormat="1">
      <c r="B359" s="32"/>
      <c r="D359" s="149" t="s">
        <v>200</v>
      </c>
      <c r="F359" s="150" t="s">
        <v>2823</v>
      </c>
      <c r="I359" s="151"/>
      <c r="L359" s="32"/>
      <c r="M359" s="152"/>
      <c r="T359" s="56"/>
      <c r="AT359" s="17" t="s">
        <v>200</v>
      </c>
      <c r="AU359" s="17" t="s">
        <v>85</v>
      </c>
    </row>
    <row r="360" spans="2:65" s="1" customFormat="1" ht="24.2" customHeight="1">
      <c r="B360" s="32"/>
      <c r="C360" s="183" t="s">
        <v>913</v>
      </c>
      <c r="D360" s="183" t="s">
        <v>615</v>
      </c>
      <c r="E360" s="184" t="s">
        <v>2824</v>
      </c>
      <c r="F360" s="185" t="s">
        <v>2825</v>
      </c>
      <c r="G360" s="186" t="s">
        <v>271</v>
      </c>
      <c r="H360" s="187">
        <v>1</v>
      </c>
      <c r="I360" s="188"/>
      <c r="J360" s="189">
        <f>ROUND(I360*H360,2)</f>
        <v>0</v>
      </c>
      <c r="K360" s="185" t="s">
        <v>197</v>
      </c>
      <c r="L360" s="190"/>
      <c r="M360" s="191" t="s">
        <v>1</v>
      </c>
      <c r="N360" s="192" t="s">
        <v>41</v>
      </c>
      <c r="P360" s="145">
        <f>O360*H360</f>
        <v>0</v>
      </c>
      <c r="Q360" s="145">
        <v>0</v>
      </c>
      <c r="R360" s="145">
        <f>Q360*H360</f>
        <v>0</v>
      </c>
      <c r="S360" s="145">
        <v>0</v>
      </c>
      <c r="T360" s="146">
        <f>S360*H360</f>
        <v>0</v>
      </c>
      <c r="AR360" s="147" t="s">
        <v>500</v>
      </c>
      <c r="AT360" s="147" t="s">
        <v>615</v>
      </c>
      <c r="AU360" s="147" t="s">
        <v>85</v>
      </c>
      <c r="AY360" s="17" t="s">
        <v>190</v>
      </c>
      <c r="BE360" s="148">
        <f>IF(N360="základní",J360,0)</f>
        <v>0</v>
      </c>
      <c r="BF360" s="148">
        <f>IF(N360="snížená",J360,0)</f>
        <v>0</v>
      </c>
      <c r="BG360" s="148">
        <f>IF(N360="zákl. přenesená",J360,0)</f>
        <v>0</v>
      </c>
      <c r="BH360" s="148">
        <f>IF(N360="sníž. přenesená",J360,0)</f>
        <v>0</v>
      </c>
      <c r="BI360" s="148">
        <f>IF(N360="nulová",J360,0)</f>
        <v>0</v>
      </c>
      <c r="BJ360" s="17" t="s">
        <v>83</v>
      </c>
      <c r="BK360" s="148">
        <f>ROUND(I360*H360,2)</f>
        <v>0</v>
      </c>
      <c r="BL360" s="17" t="s">
        <v>217</v>
      </c>
      <c r="BM360" s="147" t="s">
        <v>2361</v>
      </c>
    </row>
    <row r="361" spans="2:65" s="1" customFormat="1" ht="24.2" customHeight="1">
      <c r="B361" s="32"/>
      <c r="C361" s="136" t="s">
        <v>918</v>
      </c>
      <c r="D361" s="136" t="s">
        <v>193</v>
      </c>
      <c r="E361" s="137" t="s">
        <v>2826</v>
      </c>
      <c r="F361" s="138" t="s">
        <v>2827</v>
      </c>
      <c r="G361" s="139" t="s">
        <v>271</v>
      </c>
      <c r="H361" s="140">
        <v>10</v>
      </c>
      <c r="I361" s="141"/>
      <c r="J361" s="142">
        <f>ROUND(I361*H361,2)</f>
        <v>0</v>
      </c>
      <c r="K361" s="138" t="s">
        <v>197</v>
      </c>
      <c r="L361" s="32"/>
      <c r="M361" s="143" t="s">
        <v>1</v>
      </c>
      <c r="N361" s="144" t="s">
        <v>41</v>
      </c>
      <c r="P361" s="145">
        <f>O361*H361</f>
        <v>0</v>
      </c>
      <c r="Q361" s="145">
        <v>0</v>
      </c>
      <c r="R361" s="145">
        <f>Q361*H361</f>
        <v>0</v>
      </c>
      <c r="S361" s="145">
        <v>0</v>
      </c>
      <c r="T361" s="146">
        <f>S361*H361</f>
        <v>0</v>
      </c>
      <c r="AR361" s="147" t="s">
        <v>217</v>
      </c>
      <c r="AT361" s="147" t="s">
        <v>193</v>
      </c>
      <c r="AU361" s="147" t="s">
        <v>85</v>
      </c>
      <c r="AY361" s="17" t="s">
        <v>190</v>
      </c>
      <c r="BE361" s="148">
        <f>IF(N361="základní",J361,0)</f>
        <v>0</v>
      </c>
      <c r="BF361" s="148">
        <f>IF(N361="snížená",J361,0)</f>
        <v>0</v>
      </c>
      <c r="BG361" s="148">
        <f>IF(N361="zákl. přenesená",J361,0)</f>
        <v>0</v>
      </c>
      <c r="BH361" s="148">
        <f>IF(N361="sníž. přenesená",J361,0)</f>
        <v>0</v>
      </c>
      <c r="BI361" s="148">
        <f>IF(N361="nulová",J361,0)</f>
        <v>0</v>
      </c>
      <c r="BJ361" s="17" t="s">
        <v>83</v>
      </c>
      <c r="BK361" s="148">
        <f>ROUND(I361*H361,2)</f>
        <v>0</v>
      </c>
      <c r="BL361" s="17" t="s">
        <v>217</v>
      </c>
      <c r="BM361" s="147" t="s">
        <v>2365</v>
      </c>
    </row>
    <row r="362" spans="2:65" s="1" customFormat="1">
      <c r="B362" s="32"/>
      <c r="D362" s="149" t="s">
        <v>200</v>
      </c>
      <c r="F362" s="150" t="s">
        <v>2828</v>
      </c>
      <c r="I362" s="151"/>
      <c r="L362" s="32"/>
      <c r="M362" s="152"/>
      <c r="T362" s="56"/>
      <c r="AT362" s="17" t="s">
        <v>200</v>
      </c>
      <c r="AU362" s="17" t="s">
        <v>85</v>
      </c>
    </row>
    <row r="363" spans="2:65" s="1" customFormat="1" ht="16.5" customHeight="1">
      <c r="B363" s="32"/>
      <c r="C363" s="183" t="s">
        <v>924</v>
      </c>
      <c r="D363" s="183" t="s">
        <v>615</v>
      </c>
      <c r="E363" s="184" t="s">
        <v>2829</v>
      </c>
      <c r="F363" s="185" t="s">
        <v>2830</v>
      </c>
      <c r="G363" s="186" t="s">
        <v>271</v>
      </c>
      <c r="H363" s="187">
        <v>1</v>
      </c>
      <c r="I363" s="188"/>
      <c r="J363" s="189">
        <f>ROUND(I363*H363,2)</f>
        <v>0</v>
      </c>
      <c r="K363" s="185" t="s">
        <v>1</v>
      </c>
      <c r="L363" s="190"/>
      <c r="M363" s="191" t="s">
        <v>1</v>
      </c>
      <c r="N363" s="192" t="s">
        <v>41</v>
      </c>
      <c r="P363" s="145">
        <f>O363*H363</f>
        <v>0</v>
      </c>
      <c r="Q363" s="145">
        <v>0</v>
      </c>
      <c r="R363" s="145">
        <f>Q363*H363</f>
        <v>0</v>
      </c>
      <c r="S363" s="145">
        <v>0</v>
      </c>
      <c r="T363" s="146">
        <f>S363*H363</f>
        <v>0</v>
      </c>
      <c r="AR363" s="147" t="s">
        <v>500</v>
      </c>
      <c r="AT363" s="147" t="s">
        <v>615</v>
      </c>
      <c r="AU363" s="147" t="s">
        <v>85</v>
      </c>
      <c r="AY363" s="17" t="s">
        <v>190</v>
      </c>
      <c r="BE363" s="148">
        <f>IF(N363="základní",J363,0)</f>
        <v>0</v>
      </c>
      <c r="BF363" s="148">
        <f>IF(N363="snížená",J363,0)</f>
        <v>0</v>
      </c>
      <c r="BG363" s="148">
        <f>IF(N363="zákl. přenesená",J363,0)</f>
        <v>0</v>
      </c>
      <c r="BH363" s="148">
        <f>IF(N363="sníž. přenesená",J363,0)</f>
        <v>0</v>
      </c>
      <c r="BI363" s="148">
        <f>IF(N363="nulová",J363,0)</f>
        <v>0</v>
      </c>
      <c r="BJ363" s="17" t="s">
        <v>83</v>
      </c>
      <c r="BK363" s="148">
        <f>ROUND(I363*H363,2)</f>
        <v>0</v>
      </c>
      <c r="BL363" s="17" t="s">
        <v>217</v>
      </c>
      <c r="BM363" s="147" t="s">
        <v>2368</v>
      </c>
    </row>
    <row r="364" spans="2:65" s="1" customFormat="1" ht="24.2" customHeight="1">
      <c r="B364" s="32"/>
      <c r="C364" s="183" t="s">
        <v>928</v>
      </c>
      <c r="D364" s="183" t="s">
        <v>615</v>
      </c>
      <c r="E364" s="184" t="s">
        <v>2831</v>
      </c>
      <c r="F364" s="185" t="s">
        <v>2832</v>
      </c>
      <c r="G364" s="186" t="s">
        <v>271</v>
      </c>
      <c r="H364" s="187">
        <v>1</v>
      </c>
      <c r="I364" s="188"/>
      <c r="J364" s="189">
        <f>ROUND(I364*H364,2)</f>
        <v>0</v>
      </c>
      <c r="K364" s="185" t="s">
        <v>197</v>
      </c>
      <c r="L364" s="190"/>
      <c r="M364" s="191" t="s">
        <v>1</v>
      </c>
      <c r="N364" s="192" t="s">
        <v>41</v>
      </c>
      <c r="P364" s="145">
        <f>O364*H364</f>
        <v>0</v>
      </c>
      <c r="Q364" s="145">
        <v>0</v>
      </c>
      <c r="R364" s="145">
        <f>Q364*H364</f>
        <v>0</v>
      </c>
      <c r="S364" s="145">
        <v>0</v>
      </c>
      <c r="T364" s="146">
        <f>S364*H364</f>
        <v>0</v>
      </c>
      <c r="AR364" s="147" t="s">
        <v>500</v>
      </c>
      <c r="AT364" s="147" t="s">
        <v>615</v>
      </c>
      <c r="AU364" s="147" t="s">
        <v>85</v>
      </c>
      <c r="AY364" s="17" t="s">
        <v>190</v>
      </c>
      <c r="BE364" s="148">
        <f>IF(N364="základní",J364,0)</f>
        <v>0</v>
      </c>
      <c r="BF364" s="148">
        <f>IF(N364="snížená",J364,0)</f>
        <v>0</v>
      </c>
      <c r="BG364" s="148">
        <f>IF(N364="zákl. přenesená",J364,0)</f>
        <v>0</v>
      </c>
      <c r="BH364" s="148">
        <f>IF(N364="sníž. přenesená",J364,0)</f>
        <v>0</v>
      </c>
      <c r="BI364" s="148">
        <f>IF(N364="nulová",J364,0)</f>
        <v>0</v>
      </c>
      <c r="BJ364" s="17" t="s">
        <v>83</v>
      </c>
      <c r="BK364" s="148">
        <f>ROUND(I364*H364,2)</f>
        <v>0</v>
      </c>
      <c r="BL364" s="17" t="s">
        <v>217</v>
      </c>
      <c r="BM364" s="147" t="s">
        <v>2372</v>
      </c>
    </row>
    <row r="365" spans="2:65" s="1" customFormat="1" ht="24.2" customHeight="1">
      <c r="B365" s="32"/>
      <c r="C365" s="183" t="s">
        <v>932</v>
      </c>
      <c r="D365" s="183" t="s">
        <v>615</v>
      </c>
      <c r="E365" s="184" t="s">
        <v>2833</v>
      </c>
      <c r="F365" s="185" t="s">
        <v>2834</v>
      </c>
      <c r="G365" s="186" t="s">
        <v>271</v>
      </c>
      <c r="H365" s="187">
        <v>1</v>
      </c>
      <c r="I365" s="188"/>
      <c r="J365" s="189">
        <f>ROUND(I365*H365,2)</f>
        <v>0</v>
      </c>
      <c r="K365" s="185" t="s">
        <v>197</v>
      </c>
      <c r="L365" s="190"/>
      <c r="M365" s="191" t="s">
        <v>1</v>
      </c>
      <c r="N365" s="192" t="s">
        <v>41</v>
      </c>
      <c r="P365" s="145">
        <f>O365*H365</f>
        <v>0</v>
      </c>
      <c r="Q365" s="145">
        <v>0</v>
      </c>
      <c r="R365" s="145">
        <f>Q365*H365</f>
        <v>0</v>
      </c>
      <c r="S365" s="145">
        <v>0</v>
      </c>
      <c r="T365" s="146">
        <f>S365*H365</f>
        <v>0</v>
      </c>
      <c r="AR365" s="147" t="s">
        <v>500</v>
      </c>
      <c r="AT365" s="147" t="s">
        <v>615</v>
      </c>
      <c r="AU365" s="147" t="s">
        <v>85</v>
      </c>
      <c r="AY365" s="17" t="s">
        <v>190</v>
      </c>
      <c r="BE365" s="148">
        <f>IF(N365="základní",J365,0)</f>
        <v>0</v>
      </c>
      <c r="BF365" s="148">
        <f>IF(N365="snížená",J365,0)</f>
        <v>0</v>
      </c>
      <c r="BG365" s="148">
        <f>IF(N365="zákl. přenesená",J365,0)</f>
        <v>0</v>
      </c>
      <c r="BH365" s="148">
        <f>IF(N365="sníž. přenesená",J365,0)</f>
        <v>0</v>
      </c>
      <c r="BI365" s="148">
        <f>IF(N365="nulová",J365,0)</f>
        <v>0</v>
      </c>
      <c r="BJ365" s="17" t="s">
        <v>83</v>
      </c>
      <c r="BK365" s="148">
        <f>ROUND(I365*H365,2)</f>
        <v>0</v>
      </c>
      <c r="BL365" s="17" t="s">
        <v>217</v>
      </c>
      <c r="BM365" s="147" t="s">
        <v>2375</v>
      </c>
    </row>
    <row r="366" spans="2:65" s="1" customFormat="1" ht="24.2" customHeight="1">
      <c r="B366" s="32"/>
      <c r="C366" s="183" t="s">
        <v>936</v>
      </c>
      <c r="D366" s="183" t="s">
        <v>615</v>
      </c>
      <c r="E366" s="184" t="s">
        <v>2835</v>
      </c>
      <c r="F366" s="185" t="s">
        <v>2836</v>
      </c>
      <c r="G366" s="186" t="s">
        <v>271</v>
      </c>
      <c r="H366" s="187">
        <v>2</v>
      </c>
      <c r="I366" s="188"/>
      <c r="J366" s="189">
        <f>ROUND(I366*H366,2)</f>
        <v>0</v>
      </c>
      <c r="K366" s="185" t="s">
        <v>197</v>
      </c>
      <c r="L366" s="190"/>
      <c r="M366" s="191" t="s">
        <v>1</v>
      </c>
      <c r="N366" s="192" t="s">
        <v>41</v>
      </c>
      <c r="P366" s="145">
        <f>O366*H366</f>
        <v>0</v>
      </c>
      <c r="Q366" s="145">
        <v>0</v>
      </c>
      <c r="R366" s="145">
        <f>Q366*H366</f>
        <v>0</v>
      </c>
      <c r="S366" s="145">
        <v>0</v>
      </c>
      <c r="T366" s="146">
        <f>S366*H366</f>
        <v>0</v>
      </c>
      <c r="AR366" s="147" t="s">
        <v>500</v>
      </c>
      <c r="AT366" s="147" t="s">
        <v>615</v>
      </c>
      <c r="AU366" s="147" t="s">
        <v>85</v>
      </c>
      <c r="AY366" s="17" t="s">
        <v>190</v>
      </c>
      <c r="BE366" s="148">
        <f>IF(N366="základní",J366,0)</f>
        <v>0</v>
      </c>
      <c r="BF366" s="148">
        <f>IF(N366="snížená",J366,0)</f>
        <v>0</v>
      </c>
      <c r="BG366" s="148">
        <f>IF(N366="zákl. přenesená",J366,0)</f>
        <v>0</v>
      </c>
      <c r="BH366" s="148">
        <f>IF(N366="sníž. přenesená",J366,0)</f>
        <v>0</v>
      </c>
      <c r="BI366" s="148">
        <f>IF(N366="nulová",J366,0)</f>
        <v>0</v>
      </c>
      <c r="BJ366" s="17" t="s">
        <v>83</v>
      </c>
      <c r="BK366" s="148">
        <f>ROUND(I366*H366,2)</f>
        <v>0</v>
      </c>
      <c r="BL366" s="17" t="s">
        <v>217</v>
      </c>
      <c r="BM366" s="147" t="s">
        <v>2379</v>
      </c>
    </row>
    <row r="367" spans="2:65" s="1" customFormat="1" ht="33" customHeight="1">
      <c r="B367" s="32"/>
      <c r="C367" s="183" t="s">
        <v>940</v>
      </c>
      <c r="D367" s="183" t="s">
        <v>615</v>
      </c>
      <c r="E367" s="184" t="s">
        <v>2837</v>
      </c>
      <c r="F367" s="185" t="s">
        <v>2838</v>
      </c>
      <c r="G367" s="186" t="s">
        <v>271</v>
      </c>
      <c r="H367" s="187">
        <v>3</v>
      </c>
      <c r="I367" s="188"/>
      <c r="J367" s="189">
        <f>ROUND(I367*H367,2)</f>
        <v>0</v>
      </c>
      <c r="K367" s="185" t="s">
        <v>197</v>
      </c>
      <c r="L367" s="190"/>
      <c r="M367" s="191" t="s">
        <v>1</v>
      </c>
      <c r="N367" s="192" t="s">
        <v>41</v>
      </c>
      <c r="P367" s="145">
        <f>O367*H367</f>
        <v>0</v>
      </c>
      <c r="Q367" s="145">
        <v>0</v>
      </c>
      <c r="R367" s="145">
        <f>Q367*H367</f>
        <v>0</v>
      </c>
      <c r="S367" s="145">
        <v>0</v>
      </c>
      <c r="T367" s="146">
        <f>S367*H367</f>
        <v>0</v>
      </c>
      <c r="AR367" s="147" t="s">
        <v>500</v>
      </c>
      <c r="AT367" s="147" t="s">
        <v>615</v>
      </c>
      <c r="AU367" s="147" t="s">
        <v>85</v>
      </c>
      <c r="AY367" s="17" t="s">
        <v>190</v>
      </c>
      <c r="BE367" s="148">
        <f>IF(N367="základní",J367,0)</f>
        <v>0</v>
      </c>
      <c r="BF367" s="148">
        <f>IF(N367="snížená",J367,0)</f>
        <v>0</v>
      </c>
      <c r="BG367" s="148">
        <f>IF(N367="zákl. přenesená",J367,0)</f>
        <v>0</v>
      </c>
      <c r="BH367" s="148">
        <f>IF(N367="sníž. přenesená",J367,0)</f>
        <v>0</v>
      </c>
      <c r="BI367" s="148">
        <f>IF(N367="nulová",J367,0)</f>
        <v>0</v>
      </c>
      <c r="BJ367" s="17" t="s">
        <v>83</v>
      </c>
      <c r="BK367" s="148">
        <f>ROUND(I367*H367,2)</f>
        <v>0</v>
      </c>
      <c r="BL367" s="17" t="s">
        <v>217</v>
      </c>
      <c r="BM367" s="147" t="s">
        <v>2383</v>
      </c>
    </row>
    <row r="368" spans="2:65" s="1" customFormat="1" ht="21.75" customHeight="1">
      <c r="B368" s="32"/>
      <c r="C368" s="183" t="s">
        <v>944</v>
      </c>
      <c r="D368" s="183" t="s">
        <v>615</v>
      </c>
      <c r="E368" s="184" t="s">
        <v>2839</v>
      </c>
      <c r="F368" s="185" t="s">
        <v>2840</v>
      </c>
      <c r="G368" s="186" t="s">
        <v>271</v>
      </c>
      <c r="H368" s="187">
        <v>2</v>
      </c>
      <c r="I368" s="188"/>
      <c r="J368" s="189">
        <f>ROUND(I368*H368,2)</f>
        <v>0</v>
      </c>
      <c r="K368" s="185" t="s">
        <v>197</v>
      </c>
      <c r="L368" s="190"/>
      <c r="M368" s="191" t="s">
        <v>1</v>
      </c>
      <c r="N368" s="192" t="s">
        <v>41</v>
      </c>
      <c r="P368" s="145">
        <f>O368*H368</f>
        <v>0</v>
      </c>
      <c r="Q368" s="145">
        <v>0</v>
      </c>
      <c r="R368" s="145">
        <f>Q368*H368</f>
        <v>0</v>
      </c>
      <c r="S368" s="145">
        <v>0</v>
      </c>
      <c r="T368" s="146">
        <f>S368*H368</f>
        <v>0</v>
      </c>
      <c r="AR368" s="147" t="s">
        <v>500</v>
      </c>
      <c r="AT368" s="147" t="s">
        <v>615</v>
      </c>
      <c r="AU368" s="147" t="s">
        <v>85</v>
      </c>
      <c r="AY368" s="17" t="s">
        <v>190</v>
      </c>
      <c r="BE368" s="148">
        <f>IF(N368="základní",J368,0)</f>
        <v>0</v>
      </c>
      <c r="BF368" s="148">
        <f>IF(N368="snížená",J368,0)</f>
        <v>0</v>
      </c>
      <c r="BG368" s="148">
        <f>IF(N368="zákl. přenesená",J368,0)</f>
        <v>0</v>
      </c>
      <c r="BH368" s="148">
        <f>IF(N368="sníž. přenesená",J368,0)</f>
        <v>0</v>
      </c>
      <c r="BI368" s="148">
        <f>IF(N368="nulová",J368,0)</f>
        <v>0</v>
      </c>
      <c r="BJ368" s="17" t="s">
        <v>83</v>
      </c>
      <c r="BK368" s="148">
        <f>ROUND(I368*H368,2)</f>
        <v>0</v>
      </c>
      <c r="BL368" s="17" t="s">
        <v>217</v>
      </c>
      <c r="BM368" s="147" t="s">
        <v>2387</v>
      </c>
    </row>
    <row r="369" spans="2:65" s="1" customFormat="1" ht="24.2" customHeight="1">
      <c r="B369" s="32"/>
      <c r="C369" s="136" t="s">
        <v>948</v>
      </c>
      <c r="D369" s="136" t="s">
        <v>193</v>
      </c>
      <c r="E369" s="137" t="s">
        <v>2841</v>
      </c>
      <c r="F369" s="138" t="s">
        <v>2842</v>
      </c>
      <c r="G369" s="139" t="s">
        <v>271</v>
      </c>
      <c r="H369" s="140">
        <v>2</v>
      </c>
      <c r="I369" s="141"/>
      <c r="J369" s="142">
        <f>ROUND(I369*H369,2)</f>
        <v>0</v>
      </c>
      <c r="K369" s="138" t="s">
        <v>197</v>
      </c>
      <c r="L369" s="32"/>
      <c r="M369" s="143" t="s">
        <v>1</v>
      </c>
      <c r="N369" s="144" t="s">
        <v>41</v>
      </c>
      <c r="P369" s="145">
        <f>O369*H369</f>
        <v>0</v>
      </c>
      <c r="Q369" s="145">
        <v>0</v>
      </c>
      <c r="R369" s="145">
        <f>Q369*H369</f>
        <v>0</v>
      </c>
      <c r="S369" s="145">
        <v>0</v>
      </c>
      <c r="T369" s="146">
        <f>S369*H369</f>
        <v>0</v>
      </c>
      <c r="AR369" s="147" t="s">
        <v>217</v>
      </c>
      <c r="AT369" s="147" t="s">
        <v>193</v>
      </c>
      <c r="AU369" s="147" t="s">
        <v>85</v>
      </c>
      <c r="AY369" s="17" t="s">
        <v>190</v>
      </c>
      <c r="BE369" s="148">
        <f>IF(N369="základní",J369,0)</f>
        <v>0</v>
      </c>
      <c r="BF369" s="148">
        <f>IF(N369="snížená",J369,0)</f>
        <v>0</v>
      </c>
      <c r="BG369" s="148">
        <f>IF(N369="zákl. přenesená",J369,0)</f>
        <v>0</v>
      </c>
      <c r="BH369" s="148">
        <f>IF(N369="sníž. přenesená",J369,0)</f>
        <v>0</v>
      </c>
      <c r="BI369" s="148">
        <f>IF(N369="nulová",J369,0)</f>
        <v>0</v>
      </c>
      <c r="BJ369" s="17" t="s">
        <v>83</v>
      </c>
      <c r="BK369" s="148">
        <f>ROUND(I369*H369,2)</f>
        <v>0</v>
      </c>
      <c r="BL369" s="17" t="s">
        <v>217</v>
      </c>
      <c r="BM369" s="147" t="s">
        <v>2391</v>
      </c>
    </row>
    <row r="370" spans="2:65" s="1" customFormat="1">
      <c r="B370" s="32"/>
      <c r="D370" s="149" t="s">
        <v>200</v>
      </c>
      <c r="F370" s="150" t="s">
        <v>2843</v>
      </c>
      <c r="I370" s="151"/>
      <c r="L370" s="32"/>
      <c r="M370" s="152"/>
      <c r="T370" s="56"/>
      <c r="AT370" s="17" t="s">
        <v>200</v>
      </c>
      <c r="AU370" s="17" t="s">
        <v>85</v>
      </c>
    </row>
    <row r="371" spans="2:65" s="1" customFormat="1" ht="33" customHeight="1">
      <c r="B371" s="32"/>
      <c r="C371" s="183" t="s">
        <v>954</v>
      </c>
      <c r="D371" s="183" t="s">
        <v>615</v>
      </c>
      <c r="E371" s="184" t="s">
        <v>2844</v>
      </c>
      <c r="F371" s="185" t="s">
        <v>2845</v>
      </c>
      <c r="G371" s="186" t="s">
        <v>271</v>
      </c>
      <c r="H371" s="187">
        <v>2</v>
      </c>
      <c r="I371" s="188"/>
      <c r="J371" s="189">
        <f>ROUND(I371*H371,2)</f>
        <v>0</v>
      </c>
      <c r="K371" s="185" t="s">
        <v>197</v>
      </c>
      <c r="L371" s="190"/>
      <c r="M371" s="191" t="s">
        <v>1</v>
      </c>
      <c r="N371" s="192" t="s">
        <v>41</v>
      </c>
      <c r="P371" s="145">
        <f>O371*H371</f>
        <v>0</v>
      </c>
      <c r="Q371" s="145">
        <v>0</v>
      </c>
      <c r="R371" s="145">
        <f>Q371*H371</f>
        <v>0</v>
      </c>
      <c r="S371" s="145">
        <v>0</v>
      </c>
      <c r="T371" s="146">
        <f>S371*H371</f>
        <v>0</v>
      </c>
      <c r="AR371" s="147" t="s">
        <v>500</v>
      </c>
      <c r="AT371" s="147" t="s">
        <v>615</v>
      </c>
      <c r="AU371" s="147" t="s">
        <v>85</v>
      </c>
      <c r="AY371" s="17" t="s">
        <v>190</v>
      </c>
      <c r="BE371" s="148">
        <f>IF(N371="základní",J371,0)</f>
        <v>0</v>
      </c>
      <c r="BF371" s="148">
        <f>IF(N371="snížená",J371,0)</f>
        <v>0</v>
      </c>
      <c r="BG371" s="148">
        <f>IF(N371="zákl. přenesená",J371,0)</f>
        <v>0</v>
      </c>
      <c r="BH371" s="148">
        <f>IF(N371="sníž. přenesená",J371,0)</f>
        <v>0</v>
      </c>
      <c r="BI371" s="148">
        <f>IF(N371="nulová",J371,0)</f>
        <v>0</v>
      </c>
      <c r="BJ371" s="17" t="s">
        <v>83</v>
      </c>
      <c r="BK371" s="148">
        <f>ROUND(I371*H371,2)</f>
        <v>0</v>
      </c>
      <c r="BL371" s="17" t="s">
        <v>217</v>
      </c>
      <c r="BM371" s="147" t="s">
        <v>2396</v>
      </c>
    </row>
    <row r="372" spans="2:65" s="1" customFormat="1" ht="24.2" customHeight="1">
      <c r="B372" s="32"/>
      <c r="C372" s="136" t="s">
        <v>971</v>
      </c>
      <c r="D372" s="136" t="s">
        <v>193</v>
      </c>
      <c r="E372" s="137" t="s">
        <v>2565</v>
      </c>
      <c r="F372" s="138" t="s">
        <v>2566</v>
      </c>
      <c r="G372" s="139" t="s">
        <v>271</v>
      </c>
      <c r="H372" s="140">
        <v>1</v>
      </c>
      <c r="I372" s="141"/>
      <c r="J372" s="142">
        <f>ROUND(I372*H372,2)</f>
        <v>0</v>
      </c>
      <c r="K372" s="138" t="s">
        <v>197</v>
      </c>
      <c r="L372" s="32"/>
      <c r="M372" s="143" t="s">
        <v>1</v>
      </c>
      <c r="N372" s="144" t="s">
        <v>41</v>
      </c>
      <c r="P372" s="145">
        <f>O372*H372</f>
        <v>0</v>
      </c>
      <c r="Q372" s="145">
        <v>0</v>
      </c>
      <c r="R372" s="145">
        <f>Q372*H372</f>
        <v>0</v>
      </c>
      <c r="S372" s="145">
        <v>0</v>
      </c>
      <c r="T372" s="146">
        <f>S372*H372</f>
        <v>0</v>
      </c>
      <c r="AR372" s="147" t="s">
        <v>217</v>
      </c>
      <c r="AT372" s="147" t="s">
        <v>193</v>
      </c>
      <c r="AU372" s="147" t="s">
        <v>85</v>
      </c>
      <c r="AY372" s="17" t="s">
        <v>190</v>
      </c>
      <c r="BE372" s="148">
        <f>IF(N372="základní",J372,0)</f>
        <v>0</v>
      </c>
      <c r="BF372" s="148">
        <f>IF(N372="snížená",J372,0)</f>
        <v>0</v>
      </c>
      <c r="BG372" s="148">
        <f>IF(N372="zákl. přenesená",J372,0)</f>
        <v>0</v>
      </c>
      <c r="BH372" s="148">
        <f>IF(N372="sníž. přenesená",J372,0)</f>
        <v>0</v>
      </c>
      <c r="BI372" s="148">
        <f>IF(N372="nulová",J372,0)</f>
        <v>0</v>
      </c>
      <c r="BJ372" s="17" t="s">
        <v>83</v>
      </c>
      <c r="BK372" s="148">
        <f>ROUND(I372*H372,2)</f>
        <v>0</v>
      </c>
      <c r="BL372" s="17" t="s">
        <v>217</v>
      </c>
      <c r="BM372" s="147" t="s">
        <v>2402</v>
      </c>
    </row>
    <row r="373" spans="2:65" s="1" customFormat="1">
      <c r="B373" s="32"/>
      <c r="D373" s="149" t="s">
        <v>200</v>
      </c>
      <c r="F373" s="150" t="s">
        <v>2567</v>
      </c>
      <c r="I373" s="151"/>
      <c r="L373" s="32"/>
      <c r="M373" s="152"/>
      <c r="T373" s="56"/>
      <c r="AT373" s="17" t="s">
        <v>200</v>
      </c>
      <c r="AU373" s="17" t="s">
        <v>85</v>
      </c>
    </row>
    <row r="374" spans="2:65" s="1" customFormat="1" ht="33" customHeight="1">
      <c r="B374" s="32"/>
      <c r="C374" s="183" t="s">
        <v>976</v>
      </c>
      <c r="D374" s="183" t="s">
        <v>615</v>
      </c>
      <c r="E374" s="184" t="s">
        <v>2846</v>
      </c>
      <c r="F374" s="185" t="s">
        <v>2847</v>
      </c>
      <c r="G374" s="186" t="s">
        <v>271</v>
      </c>
      <c r="H374" s="187">
        <v>1</v>
      </c>
      <c r="I374" s="188"/>
      <c r="J374" s="189">
        <f>ROUND(I374*H374,2)</f>
        <v>0</v>
      </c>
      <c r="K374" s="185" t="s">
        <v>197</v>
      </c>
      <c r="L374" s="190"/>
      <c r="M374" s="191" t="s">
        <v>1</v>
      </c>
      <c r="N374" s="192" t="s">
        <v>41</v>
      </c>
      <c r="P374" s="145">
        <f>O374*H374</f>
        <v>0</v>
      </c>
      <c r="Q374" s="145">
        <v>0</v>
      </c>
      <c r="R374" s="145">
        <f>Q374*H374</f>
        <v>0</v>
      </c>
      <c r="S374" s="145">
        <v>0</v>
      </c>
      <c r="T374" s="146">
        <f>S374*H374</f>
        <v>0</v>
      </c>
      <c r="AR374" s="147" t="s">
        <v>500</v>
      </c>
      <c r="AT374" s="147" t="s">
        <v>615</v>
      </c>
      <c r="AU374" s="147" t="s">
        <v>85</v>
      </c>
      <c r="AY374" s="17" t="s">
        <v>190</v>
      </c>
      <c r="BE374" s="148">
        <f>IF(N374="základní",J374,0)</f>
        <v>0</v>
      </c>
      <c r="BF374" s="148">
        <f>IF(N374="snížená",J374,0)</f>
        <v>0</v>
      </c>
      <c r="BG374" s="148">
        <f>IF(N374="zákl. přenesená",J374,0)</f>
        <v>0</v>
      </c>
      <c r="BH374" s="148">
        <f>IF(N374="sníž. přenesená",J374,0)</f>
        <v>0</v>
      </c>
      <c r="BI374" s="148">
        <f>IF(N374="nulová",J374,0)</f>
        <v>0</v>
      </c>
      <c r="BJ374" s="17" t="s">
        <v>83</v>
      </c>
      <c r="BK374" s="148">
        <f>ROUND(I374*H374,2)</f>
        <v>0</v>
      </c>
      <c r="BL374" s="17" t="s">
        <v>217</v>
      </c>
      <c r="BM374" s="147" t="s">
        <v>2407</v>
      </c>
    </row>
    <row r="375" spans="2:65" s="1" customFormat="1" ht="24.2" customHeight="1">
      <c r="B375" s="32"/>
      <c r="C375" s="136" t="s">
        <v>981</v>
      </c>
      <c r="D375" s="136" t="s">
        <v>193</v>
      </c>
      <c r="E375" s="137" t="s">
        <v>2848</v>
      </c>
      <c r="F375" s="138" t="s">
        <v>2849</v>
      </c>
      <c r="G375" s="139" t="s">
        <v>271</v>
      </c>
      <c r="H375" s="140">
        <v>4</v>
      </c>
      <c r="I375" s="141"/>
      <c r="J375" s="142">
        <f>ROUND(I375*H375,2)</f>
        <v>0</v>
      </c>
      <c r="K375" s="138" t="s">
        <v>197</v>
      </c>
      <c r="L375" s="32"/>
      <c r="M375" s="143" t="s">
        <v>1</v>
      </c>
      <c r="N375" s="144" t="s">
        <v>41</v>
      </c>
      <c r="P375" s="145">
        <f>O375*H375</f>
        <v>0</v>
      </c>
      <c r="Q375" s="145">
        <v>0</v>
      </c>
      <c r="R375" s="145">
        <f>Q375*H375</f>
        <v>0</v>
      </c>
      <c r="S375" s="145">
        <v>0</v>
      </c>
      <c r="T375" s="146">
        <f>S375*H375</f>
        <v>0</v>
      </c>
      <c r="AR375" s="147" t="s">
        <v>217</v>
      </c>
      <c r="AT375" s="147" t="s">
        <v>193</v>
      </c>
      <c r="AU375" s="147" t="s">
        <v>85</v>
      </c>
      <c r="AY375" s="17" t="s">
        <v>190</v>
      </c>
      <c r="BE375" s="148">
        <f>IF(N375="základní",J375,0)</f>
        <v>0</v>
      </c>
      <c r="BF375" s="148">
        <f>IF(N375="snížená",J375,0)</f>
        <v>0</v>
      </c>
      <c r="BG375" s="148">
        <f>IF(N375="zákl. přenesená",J375,0)</f>
        <v>0</v>
      </c>
      <c r="BH375" s="148">
        <f>IF(N375="sníž. přenesená",J375,0)</f>
        <v>0</v>
      </c>
      <c r="BI375" s="148">
        <f>IF(N375="nulová",J375,0)</f>
        <v>0</v>
      </c>
      <c r="BJ375" s="17" t="s">
        <v>83</v>
      </c>
      <c r="BK375" s="148">
        <f>ROUND(I375*H375,2)</f>
        <v>0</v>
      </c>
      <c r="BL375" s="17" t="s">
        <v>217</v>
      </c>
      <c r="BM375" s="147" t="s">
        <v>2412</v>
      </c>
    </row>
    <row r="376" spans="2:65" s="1" customFormat="1">
      <c r="B376" s="32"/>
      <c r="D376" s="149" t="s">
        <v>200</v>
      </c>
      <c r="F376" s="150" t="s">
        <v>2850</v>
      </c>
      <c r="I376" s="151"/>
      <c r="L376" s="32"/>
      <c r="M376" s="152"/>
      <c r="T376" s="56"/>
      <c r="AT376" s="17" t="s">
        <v>200</v>
      </c>
      <c r="AU376" s="17" t="s">
        <v>85</v>
      </c>
    </row>
    <row r="377" spans="2:65" s="1" customFormat="1" ht="24.2" customHeight="1">
      <c r="B377" s="32"/>
      <c r="C377" s="183" t="s">
        <v>986</v>
      </c>
      <c r="D377" s="183" t="s">
        <v>615</v>
      </c>
      <c r="E377" s="184" t="s">
        <v>2851</v>
      </c>
      <c r="F377" s="185" t="s">
        <v>2852</v>
      </c>
      <c r="G377" s="186" t="s">
        <v>271</v>
      </c>
      <c r="H377" s="187">
        <v>1</v>
      </c>
      <c r="I377" s="188"/>
      <c r="J377" s="189">
        <f>ROUND(I377*H377,2)</f>
        <v>0</v>
      </c>
      <c r="K377" s="185" t="s">
        <v>197</v>
      </c>
      <c r="L377" s="190"/>
      <c r="M377" s="191" t="s">
        <v>1</v>
      </c>
      <c r="N377" s="192" t="s">
        <v>41</v>
      </c>
      <c r="P377" s="145">
        <f>O377*H377</f>
        <v>0</v>
      </c>
      <c r="Q377" s="145">
        <v>0</v>
      </c>
      <c r="R377" s="145">
        <f>Q377*H377</f>
        <v>0</v>
      </c>
      <c r="S377" s="145">
        <v>0</v>
      </c>
      <c r="T377" s="146">
        <f>S377*H377</f>
        <v>0</v>
      </c>
      <c r="AR377" s="147" t="s">
        <v>500</v>
      </c>
      <c r="AT377" s="147" t="s">
        <v>615</v>
      </c>
      <c r="AU377" s="147" t="s">
        <v>85</v>
      </c>
      <c r="AY377" s="17" t="s">
        <v>190</v>
      </c>
      <c r="BE377" s="148">
        <f>IF(N377="základní",J377,0)</f>
        <v>0</v>
      </c>
      <c r="BF377" s="148">
        <f>IF(N377="snížená",J377,0)</f>
        <v>0</v>
      </c>
      <c r="BG377" s="148">
        <f>IF(N377="zákl. přenesená",J377,0)</f>
        <v>0</v>
      </c>
      <c r="BH377" s="148">
        <f>IF(N377="sníž. přenesená",J377,0)</f>
        <v>0</v>
      </c>
      <c r="BI377" s="148">
        <f>IF(N377="nulová",J377,0)</f>
        <v>0</v>
      </c>
      <c r="BJ377" s="17" t="s">
        <v>83</v>
      </c>
      <c r="BK377" s="148">
        <f>ROUND(I377*H377,2)</f>
        <v>0</v>
      </c>
      <c r="BL377" s="17" t="s">
        <v>217</v>
      </c>
      <c r="BM377" s="147" t="s">
        <v>2416</v>
      </c>
    </row>
    <row r="378" spans="2:65" s="1" customFormat="1" ht="24.2" customHeight="1">
      <c r="B378" s="32"/>
      <c r="C378" s="183" t="s">
        <v>991</v>
      </c>
      <c r="D378" s="183" t="s">
        <v>615</v>
      </c>
      <c r="E378" s="184" t="s">
        <v>2853</v>
      </c>
      <c r="F378" s="185" t="s">
        <v>2854</v>
      </c>
      <c r="G378" s="186" t="s">
        <v>271</v>
      </c>
      <c r="H378" s="187">
        <v>3</v>
      </c>
      <c r="I378" s="188"/>
      <c r="J378" s="189">
        <f>ROUND(I378*H378,2)</f>
        <v>0</v>
      </c>
      <c r="K378" s="185" t="s">
        <v>197</v>
      </c>
      <c r="L378" s="190"/>
      <c r="M378" s="191" t="s">
        <v>1</v>
      </c>
      <c r="N378" s="192" t="s">
        <v>41</v>
      </c>
      <c r="P378" s="145">
        <f>O378*H378</f>
        <v>0</v>
      </c>
      <c r="Q378" s="145">
        <v>0</v>
      </c>
      <c r="R378" s="145">
        <f>Q378*H378</f>
        <v>0</v>
      </c>
      <c r="S378" s="145">
        <v>0</v>
      </c>
      <c r="T378" s="146">
        <f>S378*H378</f>
        <v>0</v>
      </c>
      <c r="AR378" s="147" t="s">
        <v>500</v>
      </c>
      <c r="AT378" s="147" t="s">
        <v>615</v>
      </c>
      <c r="AU378" s="147" t="s">
        <v>85</v>
      </c>
      <c r="AY378" s="17" t="s">
        <v>190</v>
      </c>
      <c r="BE378" s="148">
        <f>IF(N378="základní",J378,0)</f>
        <v>0</v>
      </c>
      <c r="BF378" s="148">
        <f>IF(N378="snížená",J378,0)</f>
        <v>0</v>
      </c>
      <c r="BG378" s="148">
        <f>IF(N378="zákl. přenesená",J378,0)</f>
        <v>0</v>
      </c>
      <c r="BH378" s="148">
        <f>IF(N378="sníž. přenesená",J378,0)</f>
        <v>0</v>
      </c>
      <c r="BI378" s="148">
        <f>IF(N378="nulová",J378,0)</f>
        <v>0</v>
      </c>
      <c r="BJ378" s="17" t="s">
        <v>83</v>
      </c>
      <c r="BK378" s="148">
        <f>ROUND(I378*H378,2)</f>
        <v>0</v>
      </c>
      <c r="BL378" s="17" t="s">
        <v>217</v>
      </c>
      <c r="BM378" s="147" t="s">
        <v>2421</v>
      </c>
    </row>
    <row r="379" spans="2:65" s="1" customFormat="1" ht="24.2" customHeight="1">
      <c r="B379" s="32"/>
      <c r="C379" s="136" t="s">
        <v>997</v>
      </c>
      <c r="D379" s="136" t="s">
        <v>193</v>
      </c>
      <c r="E379" s="137" t="s">
        <v>2855</v>
      </c>
      <c r="F379" s="138" t="s">
        <v>2856</v>
      </c>
      <c r="G379" s="139" t="s">
        <v>271</v>
      </c>
      <c r="H379" s="140">
        <v>9</v>
      </c>
      <c r="I379" s="141"/>
      <c r="J379" s="142">
        <f>ROUND(I379*H379,2)</f>
        <v>0</v>
      </c>
      <c r="K379" s="138" t="s">
        <v>197</v>
      </c>
      <c r="L379" s="32"/>
      <c r="M379" s="143" t="s">
        <v>1</v>
      </c>
      <c r="N379" s="144" t="s">
        <v>41</v>
      </c>
      <c r="P379" s="145">
        <f>O379*H379</f>
        <v>0</v>
      </c>
      <c r="Q379" s="145">
        <v>0</v>
      </c>
      <c r="R379" s="145">
        <f>Q379*H379</f>
        <v>0</v>
      </c>
      <c r="S379" s="145">
        <v>0</v>
      </c>
      <c r="T379" s="146">
        <f>S379*H379</f>
        <v>0</v>
      </c>
      <c r="AR379" s="147" t="s">
        <v>217</v>
      </c>
      <c r="AT379" s="147" t="s">
        <v>193</v>
      </c>
      <c r="AU379" s="147" t="s">
        <v>85</v>
      </c>
      <c r="AY379" s="17" t="s">
        <v>190</v>
      </c>
      <c r="BE379" s="148">
        <f>IF(N379="základní",J379,0)</f>
        <v>0</v>
      </c>
      <c r="BF379" s="148">
        <f>IF(N379="snížená",J379,0)</f>
        <v>0</v>
      </c>
      <c r="BG379" s="148">
        <f>IF(N379="zákl. přenesená",J379,0)</f>
        <v>0</v>
      </c>
      <c r="BH379" s="148">
        <f>IF(N379="sníž. přenesená",J379,0)</f>
        <v>0</v>
      </c>
      <c r="BI379" s="148">
        <f>IF(N379="nulová",J379,0)</f>
        <v>0</v>
      </c>
      <c r="BJ379" s="17" t="s">
        <v>83</v>
      </c>
      <c r="BK379" s="148">
        <f>ROUND(I379*H379,2)</f>
        <v>0</v>
      </c>
      <c r="BL379" s="17" t="s">
        <v>217</v>
      </c>
      <c r="BM379" s="147" t="s">
        <v>102</v>
      </c>
    </row>
    <row r="380" spans="2:65" s="1" customFormat="1">
      <c r="B380" s="32"/>
      <c r="D380" s="149" t="s">
        <v>200</v>
      </c>
      <c r="F380" s="150" t="s">
        <v>2857</v>
      </c>
      <c r="I380" s="151"/>
      <c r="L380" s="32"/>
      <c r="M380" s="152"/>
      <c r="T380" s="56"/>
      <c r="AT380" s="17" t="s">
        <v>200</v>
      </c>
      <c r="AU380" s="17" t="s">
        <v>85</v>
      </c>
    </row>
    <row r="381" spans="2:65" s="1" customFormat="1" ht="24.2" customHeight="1">
      <c r="B381" s="32"/>
      <c r="C381" s="183" t="s">
        <v>1001</v>
      </c>
      <c r="D381" s="183" t="s">
        <v>615</v>
      </c>
      <c r="E381" s="184" t="s">
        <v>2858</v>
      </c>
      <c r="F381" s="185" t="s">
        <v>2859</v>
      </c>
      <c r="G381" s="186" t="s">
        <v>271</v>
      </c>
      <c r="H381" s="187">
        <v>2</v>
      </c>
      <c r="I381" s="188"/>
      <c r="J381" s="189">
        <f>ROUND(I381*H381,2)</f>
        <v>0</v>
      </c>
      <c r="K381" s="185" t="s">
        <v>197</v>
      </c>
      <c r="L381" s="190"/>
      <c r="M381" s="191" t="s">
        <v>1</v>
      </c>
      <c r="N381" s="192" t="s">
        <v>41</v>
      </c>
      <c r="P381" s="145">
        <f>O381*H381</f>
        <v>0</v>
      </c>
      <c r="Q381" s="145">
        <v>0</v>
      </c>
      <c r="R381" s="145">
        <f>Q381*H381</f>
        <v>0</v>
      </c>
      <c r="S381" s="145">
        <v>0</v>
      </c>
      <c r="T381" s="146">
        <f>S381*H381</f>
        <v>0</v>
      </c>
      <c r="AR381" s="147" t="s">
        <v>500</v>
      </c>
      <c r="AT381" s="147" t="s">
        <v>615</v>
      </c>
      <c r="AU381" s="147" t="s">
        <v>85</v>
      </c>
      <c r="AY381" s="17" t="s">
        <v>190</v>
      </c>
      <c r="BE381" s="148">
        <f>IF(N381="základní",J381,0)</f>
        <v>0</v>
      </c>
      <c r="BF381" s="148">
        <f>IF(N381="snížená",J381,0)</f>
        <v>0</v>
      </c>
      <c r="BG381" s="148">
        <f>IF(N381="zákl. přenesená",J381,0)</f>
        <v>0</v>
      </c>
      <c r="BH381" s="148">
        <f>IF(N381="sníž. přenesená",J381,0)</f>
        <v>0</v>
      </c>
      <c r="BI381" s="148">
        <f>IF(N381="nulová",J381,0)</f>
        <v>0</v>
      </c>
      <c r="BJ381" s="17" t="s">
        <v>83</v>
      </c>
      <c r="BK381" s="148">
        <f>ROUND(I381*H381,2)</f>
        <v>0</v>
      </c>
      <c r="BL381" s="17" t="s">
        <v>217</v>
      </c>
      <c r="BM381" s="147" t="s">
        <v>2429</v>
      </c>
    </row>
    <row r="382" spans="2:65" s="1" customFormat="1" ht="24.2" customHeight="1">
      <c r="B382" s="32"/>
      <c r="C382" s="183" t="s">
        <v>1010</v>
      </c>
      <c r="D382" s="183" t="s">
        <v>615</v>
      </c>
      <c r="E382" s="184" t="s">
        <v>2860</v>
      </c>
      <c r="F382" s="185" t="s">
        <v>2861</v>
      </c>
      <c r="G382" s="186" t="s">
        <v>271</v>
      </c>
      <c r="H382" s="187">
        <v>1</v>
      </c>
      <c r="I382" s="188"/>
      <c r="J382" s="189">
        <f>ROUND(I382*H382,2)</f>
        <v>0</v>
      </c>
      <c r="K382" s="185" t="s">
        <v>197</v>
      </c>
      <c r="L382" s="190"/>
      <c r="M382" s="191" t="s">
        <v>1</v>
      </c>
      <c r="N382" s="192" t="s">
        <v>41</v>
      </c>
      <c r="P382" s="145">
        <f>O382*H382</f>
        <v>0</v>
      </c>
      <c r="Q382" s="145">
        <v>0</v>
      </c>
      <c r="R382" s="145">
        <f>Q382*H382</f>
        <v>0</v>
      </c>
      <c r="S382" s="145">
        <v>0</v>
      </c>
      <c r="T382" s="146">
        <f>S382*H382</f>
        <v>0</v>
      </c>
      <c r="AR382" s="147" t="s">
        <v>500</v>
      </c>
      <c r="AT382" s="147" t="s">
        <v>615</v>
      </c>
      <c r="AU382" s="147" t="s">
        <v>85</v>
      </c>
      <c r="AY382" s="17" t="s">
        <v>190</v>
      </c>
      <c r="BE382" s="148">
        <f>IF(N382="základní",J382,0)</f>
        <v>0</v>
      </c>
      <c r="BF382" s="148">
        <f>IF(N382="snížená",J382,0)</f>
        <v>0</v>
      </c>
      <c r="BG382" s="148">
        <f>IF(N382="zákl. přenesená",J382,0)</f>
        <v>0</v>
      </c>
      <c r="BH382" s="148">
        <f>IF(N382="sníž. přenesená",J382,0)</f>
        <v>0</v>
      </c>
      <c r="BI382" s="148">
        <f>IF(N382="nulová",J382,0)</f>
        <v>0</v>
      </c>
      <c r="BJ382" s="17" t="s">
        <v>83</v>
      </c>
      <c r="BK382" s="148">
        <f>ROUND(I382*H382,2)</f>
        <v>0</v>
      </c>
      <c r="BL382" s="17" t="s">
        <v>217</v>
      </c>
      <c r="BM382" s="147" t="s">
        <v>2433</v>
      </c>
    </row>
    <row r="383" spans="2:65" s="1" customFormat="1" ht="33" customHeight="1">
      <c r="B383" s="32"/>
      <c r="C383" s="183" t="s">
        <v>1015</v>
      </c>
      <c r="D383" s="183" t="s">
        <v>615</v>
      </c>
      <c r="E383" s="184" t="s">
        <v>2862</v>
      </c>
      <c r="F383" s="185" t="s">
        <v>2863</v>
      </c>
      <c r="G383" s="186" t="s">
        <v>271</v>
      </c>
      <c r="H383" s="187">
        <v>3</v>
      </c>
      <c r="I383" s="188"/>
      <c r="J383" s="189">
        <f>ROUND(I383*H383,2)</f>
        <v>0</v>
      </c>
      <c r="K383" s="185" t="s">
        <v>197</v>
      </c>
      <c r="L383" s="190"/>
      <c r="M383" s="191" t="s">
        <v>1</v>
      </c>
      <c r="N383" s="192" t="s">
        <v>41</v>
      </c>
      <c r="P383" s="145">
        <f>O383*H383</f>
        <v>0</v>
      </c>
      <c r="Q383" s="145">
        <v>0</v>
      </c>
      <c r="R383" s="145">
        <f>Q383*H383</f>
        <v>0</v>
      </c>
      <c r="S383" s="145">
        <v>0</v>
      </c>
      <c r="T383" s="146">
        <f>S383*H383</f>
        <v>0</v>
      </c>
      <c r="AR383" s="147" t="s">
        <v>500</v>
      </c>
      <c r="AT383" s="147" t="s">
        <v>615</v>
      </c>
      <c r="AU383" s="147" t="s">
        <v>85</v>
      </c>
      <c r="AY383" s="17" t="s">
        <v>190</v>
      </c>
      <c r="BE383" s="148">
        <f>IF(N383="základní",J383,0)</f>
        <v>0</v>
      </c>
      <c r="BF383" s="148">
        <f>IF(N383="snížená",J383,0)</f>
        <v>0</v>
      </c>
      <c r="BG383" s="148">
        <f>IF(N383="zákl. přenesená",J383,0)</f>
        <v>0</v>
      </c>
      <c r="BH383" s="148">
        <f>IF(N383="sníž. přenesená",J383,0)</f>
        <v>0</v>
      </c>
      <c r="BI383" s="148">
        <f>IF(N383="nulová",J383,0)</f>
        <v>0</v>
      </c>
      <c r="BJ383" s="17" t="s">
        <v>83</v>
      </c>
      <c r="BK383" s="148">
        <f>ROUND(I383*H383,2)</f>
        <v>0</v>
      </c>
      <c r="BL383" s="17" t="s">
        <v>217</v>
      </c>
      <c r="BM383" s="147" t="s">
        <v>2437</v>
      </c>
    </row>
    <row r="384" spans="2:65" s="1" customFormat="1" ht="24.2" customHeight="1">
      <c r="B384" s="32"/>
      <c r="C384" s="183" t="s">
        <v>1021</v>
      </c>
      <c r="D384" s="183" t="s">
        <v>615</v>
      </c>
      <c r="E384" s="184" t="s">
        <v>2864</v>
      </c>
      <c r="F384" s="185" t="s">
        <v>2865</v>
      </c>
      <c r="G384" s="186" t="s">
        <v>271</v>
      </c>
      <c r="H384" s="187">
        <v>1</v>
      </c>
      <c r="I384" s="188"/>
      <c r="J384" s="189">
        <f>ROUND(I384*H384,2)</f>
        <v>0</v>
      </c>
      <c r="K384" s="185" t="s">
        <v>197</v>
      </c>
      <c r="L384" s="190"/>
      <c r="M384" s="191" t="s">
        <v>1</v>
      </c>
      <c r="N384" s="192" t="s">
        <v>41</v>
      </c>
      <c r="P384" s="145">
        <f>O384*H384</f>
        <v>0</v>
      </c>
      <c r="Q384" s="145">
        <v>0</v>
      </c>
      <c r="R384" s="145">
        <f>Q384*H384</f>
        <v>0</v>
      </c>
      <c r="S384" s="145">
        <v>0</v>
      </c>
      <c r="T384" s="146">
        <f>S384*H384</f>
        <v>0</v>
      </c>
      <c r="AR384" s="147" t="s">
        <v>500</v>
      </c>
      <c r="AT384" s="147" t="s">
        <v>615</v>
      </c>
      <c r="AU384" s="147" t="s">
        <v>85</v>
      </c>
      <c r="AY384" s="17" t="s">
        <v>190</v>
      </c>
      <c r="BE384" s="148">
        <f>IF(N384="základní",J384,0)</f>
        <v>0</v>
      </c>
      <c r="BF384" s="148">
        <f>IF(N384="snížená",J384,0)</f>
        <v>0</v>
      </c>
      <c r="BG384" s="148">
        <f>IF(N384="zákl. přenesená",J384,0)</f>
        <v>0</v>
      </c>
      <c r="BH384" s="148">
        <f>IF(N384="sníž. přenesená",J384,0)</f>
        <v>0</v>
      </c>
      <c r="BI384" s="148">
        <f>IF(N384="nulová",J384,0)</f>
        <v>0</v>
      </c>
      <c r="BJ384" s="17" t="s">
        <v>83</v>
      </c>
      <c r="BK384" s="148">
        <f>ROUND(I384*H384,2)</f>
        <v>0</v>
      </c>
      <c r="BL384" s="17" t="s">
        <v>217</v>
      </c>
      <c r="BM384" s="147" t="s">
        <v>2442</v>
      </c>
    </row>
    <row r="385" spans="2:65" s="1" customFormat="1" ht="21.75" customHeight="1">
      <c r="B385" s="32"/>
      <c r="C385" s="183" t="s">
        <v>1027</v>
      </c>
      <c r="D385" s="183" t="s">
        <v>615</v>
      </c>
      <c r="E385" s="184" t="s">
        <v>2866</v>
      </c>
      <c r="F385" s="185" t="s">
        <v>2867</v>
      </c>
      <c r="G385" s="186" t="s">
        <v>271</v>
      </c>
      <c r="H385" s="187">
        <v>2</v>
      </c>
      <c r="I385" s="188"/>
      <c r="J385" s="189">
        <f>ROUND(I385*H385,2)</f>
        <v>0</v>
      </c>
      <c r="K385" s="185" t="s">
        <v>197</v>
      </c>
      <c r="L385" s="190"/>
      <c r="M385" s="191" t="s">
        <v>1</v>
      </c>
      <c r="N385" s="192" t="s">
        <v>41</v>
      </c>
      <c r="P385" s="145">
        <f>O385*H385</f>
        <v>0</v>
      </c>
      <c r="Q385" s="145">
        <v>0</v>
      </c>
      <c r="R385" s="145">
        <f>Q385*H385</f>
        <v>0</v>
      </c>
      <c r="S385" s="145">
        <v>0</v>
      </c>
      <c r="T385" s="146">
        <f>S385*H385</f>
        <v>0</v>
      </c>
      <c r="AR385" s="147" t="s">
        <v>500</v>
      </c>
      <c r="AT385" s="147" t="s">
        <v>615</v>
      </c>
      <c r="AU385" s="147" t="s">
        <v>85</v>
      </c>
      <c r="AY385" s="17" t="s">
        <v>190</v>
      </c>
      <c r="BE385" s="148">
        <f>IF(N385="základní",J385,0)</f>
        <v>0</v>
      </c>
      <c r="BF385" s="148">
        <f>IF(N385="snížená",J385,0)</f>
        <v>0</v>
      </c>
      <c r="BG385" s="148">
        <f>IF(N385="zákl. přenesená",J385,0)</f>
        <v>0</v>
      </c>
      <c r="BH385" s="148">
        <f>IF(N385="sníž. přenesená",J385,0)</f>
        <v>0</v>
      </c>
      <c r="BI385" s="148">
        <f>IF(N385="nulová",J385,0)</f>
        <v>0</v>
      </c>
      <c r="BJ385" s="17" t="s">
        <v>83</v>
      </c>
      <c r="BK385" s="148">
        <f>ROUND(I385*H385,2)</f>
        <v>0</v>
      </c>
      <c r="BL385" s="17" t="s">
        <v>217</v>
      </c>
      <c r="BM385" s="147" t="s">
        <v>2446</v>
      </c>
    </row>
    <row r="386" spans="2:65" s="1" customFormat="1" ht="24.2" customHeight="1">
      <c r="B386" s="32"/>
      <c r="C386" s="136" t="s">
        <v>94</v>
      </c>
      <c r="D386" s="136" t="s">
        <v>193</v>
      </c>
      <c r="E386" s="137" t="s">
        <v>2868</v>
      </c>
      <c r="F386" s="138" t="s">
        <v>2869</v>
      </c>
      <c r="G386" s="139" t="s">
        <v>271</v>
      </c>
      <c r="H386" s="140">
        <v>2</v>
      </c>
      <c r="I386" s="141"/>
      <c r="J386" s="142">
        <f>ROUND(I386*H386,2)</f>
        <v>0</v>
      </c>
      <c r="K386" s="138" t="s">
        <v>197</v>
      </c>
      <c r="L386" s="32"/>
      <c r="M386" s="143" t="s">
        <v>1</v>
      </c>
      <c r="N386" s="144" t="s">
        <v>41</v>
      </c>
      <c r="P386" s="145">
        <f>O386*H386</f>
        <v>0</v>
      </c>
      <c r="Q386" s="145">
        <v>0</v>
      </c>
      <c r="R386" s="145">
        <f>Q386*H386</f>
        <v>0</v>
      </c>
      <c r="S386" s="145">
        <v>0</v>
      </c>
      <c r="T386" s="146">
        <f>S386*H386</f>
        <v>0</v>
      </c>
      <c r="AR386" s="147" t="s">
        <v>217</v>
      </c>
      <c r="AT386" s="147" t="s">
        <v>193</v>
      </c>
      <c r="AU386" s="147" t="s">
        <v>85</v>
      </c>
      <c r="AY386" s="17" t="s">
        <v>190</v>
      </c>
      <c r="BE386" s="148">
        <f>IF(N386="základní",J386,0)</f>
        <v>0</v>
      </c>
      <c r="BF386" s="148">
        <f>IF(N386="snížená",J386,0)</f>
        <v>0</v>
      </c>
      <c r="BG386" s="148">
        <f>IF(N386="zákl. přenesená",J386,0)</f>
        <v>0</v>
      </c>
      <c r="BH386" s="148">
        <f>IF(N386="sníž. přenesená",J386,0)</f>
        <v>0</v>
      </c>
      <c r="BI386" s="148">
        <f>IF(N386="nulová",J386,0)</f>
        <v>0</v>
      </c>
      <c r="BJ386" s="17" t="s">
        <v>83</v>
      </c>
      <c r="BK386" s="148">
        <f>ROUND(I386*H386,2)</f>
        <v>0</v>
      </c>
      <c r="BL386" s="17" t="s">
        <v>217</v>
      </c>
      <c r="BM386" s="147" t="s">
        <v>2658</v>
      </c>
    </row>
    <row r="387" spans="2:65" s="1" customFormat="1">
      <c r="B387" s="32"/>
      <c r="D387" s="149" t="s">
        <v>200</v>
      </c>
      <c r="F387" s="150" t="s">
        <v>2870</v>
      </c>
      <c r="I387" s="151"/>
      <c r="L387" s="32"/>
      <c r="M387" s="152"/>
      <c r="T387" s="56"/>
      <c r="AT387" s="17" t="s">
        <v>200</v>
      </c>
      <c r="AU387" s="17" t="s">
        <v>85</v>
      </c>
    </row>
    <row r="388" spans="2:65" s="1" customFormat="1" ht="33" customHeight="1">
      <c r="B388" s="32"/>
      <c r="C388" s="183" t="s">
        <v>98</v>
      </c>
      <c r="D388" s="183" t="s">
        <v>615</v>
      </c>
      <c r="E388" s="184" t="s">
        <v>2871</v>
      </c>
      <c r="F388" s="185" t="s">
        <v>2872</v>
      </c>
      <c r="G388" s="186" t="s">
        <v>271</v>
      </c>
      <c r="H388" s="187">
        <v>2</v>
      </c>
      <c r="I388" s="188"/>
      <c r="J388" s="189">
        <f>ROUND(I388*H388,2)</f>
        <v>0</v>
      </c>
      <c r="K388" s="185" t="s">
        <v>197</v>
      </c>
      <c r="L388" s="190"/>
      <c r="M388" s="191" t="s">
        <v>1</v>
      </c>
      <c r="N388" s="192" t="s">
        <v>41</v>
      </c>
      <c r="P388" s="145">
        <f>O388*H388</f>
        <v>0</v>
      </c>
      <c r="Q388" s="145">
        <v>0</v>
      </c>
      <c r="R388" s="145">
        <f>Q388*H388</f>
        <v>0</v>
      </c>
      <c r="S388" s="145">
        <v>0</v>
      </c>
      <c r="T388" s="146">
        <f>S388*H388</f>
        <v>0</v>
      </c>
      <c r="AR388" s="147" t="s">
        <v>500</v>
      </c>
      <c r="AT388" s="147" t="s">
        <v>615</v>
      </c>
      <c r="AU388" s="147" t="s">
        <v>85</v>
      </c>
      <c r="AY388" s="17" t="s">
        <v>190</v>
      </c>
      <c r="BE388" s="148">
        <f>IF(N388="základní",J388,0)</f>
        <v>0</v>
      </c>
      <c r="BF388" s="148">
        <f>IF(N388="snížená",J388,0)</f>
        <v>0</v>
      </c>
      <c r="BG388" s="148">
        <f>IF(N388="zákl. přenesená",J388,0)</f>
        <v>0</v>
      </c>
      <c r="BH388" s="148">
        <f>IF(N388="sníž. přenesená",J388,0)</f>
        <v>0</v>
      </c>
      <c r="BI388" s="148">
        <f>IF(N388="nulová",J388,0)</f>
        <v>0</v>
      </c>
      <c r="BJ388" s="17" t="s">
        <v>83</v>
      </c>
      <c r="BK388" s="148">
        <f>ROUND(I388*H388,2)</f>
        <v>0</v>
      </c>
      <c r="BL388" s="17" t="s">
        <v>217</v>
      </c>
      <c r="BM388" s="147" t="s">
        <v>2661</v>
      </c>
    </row>
    <row r="389" spans="2:65" s="1" customFormat="1" ht="24.2" customHeight="1">
      <c r="B389" s="32"/>
      <c r="C389" s="136" t="s">
        <v>1043</v>
      </c>
      <c r="D389" s="136" t="s">
        <v>193</v>
      </c>
      <c r="E389" s="137" t="s">
        <v>2570</v>
      </c>
      <c r="F389" s="138" t="s">
        <v>2571</v>
      </c>
      <c r="G389" s="139" t="s">
        <v>271</v>
      </c>
      <c r="H389" s="140">
        <v>1</v>
      </c>
      <c r="I389" s="141"/>
      <c r="J389" s="142">
        <f>ROUND(I389*H389,2)</f>
        <v>0</v>
      </c>
      <c r="K389" s="138" t="s">
        <v>197</v>
      </c>
      <c r="L389" s="32"/>
      <c r="M389" s="143" t="s">
        <v>1</v>
      </c>
      <c r="N389" s="144" t="s">
        <v>41</v>
      </c>
      <c r="P389" s="145">
        <f>O389*H389</f>
        <v>0</v>
      </c>
      <c r="Q389" s="145">
        <v>0</v>
      </c>
      <c r="R389" s="145">
        <f>Q389*H389</f>
        <v>0</v>
      </c>
      <c r="S389" s="145">
        <v>0</v>
      </c>
      <c r="T389" s="146">
        <f>S389*H389</f>
        <v>0</v>
      </c>
      <c r="AR389" s="147" t="s">
        <v>217</v>
      </c>
      <c r="AT389" s="147" t="s">
        <v>193</v>
      </c>
      <c r="AU389" s="147" t="s">
        <v>85</v>
      </c>
      <c r="AY389" s="17" t="s">
        <v>190</v>
      </c>
      <c r="BE389" s="148">
        <f>IF(N389="základní",J389,0)</f>
        <v>0</v>
      </c>
      <c r="BF389" s="148">
        <f>IF(N389="snížená",J389,0)</f>
        <v>0</v>
      </c>
      <c r="BG389" s="148">
        <f>IF(N389="zákl. přenesená",J389,0)</f>
        <v>0</v>
      </c>
      <c r="BH389" s="148">
        <f>IF(N389="sníž. přenesená",J389,0)</f>
        <v>0</v>
      </c>
      <c r="BI389" s="148">
        <f>IF(N389="nulová",J389,0)</f>
        <v>0</v>
      </c>
      <c r="BJ389" s="17" t="s">
        <v>83</v>
      </c>
      <c r="BK389" s="148">
        <f>ROUND(I389*H389,2)</f>
        <v>0</v>
      </c>
      <c r="BL389" s="17" t="s">
        <v>217</v>
      </c>
      <c r="BM389" s="147" t="s">
        <v>2663</v>
      </c>
    </row>
    <row r="390" spans="2:65" s="1" customFormat="1">
      <c r="B390" s="32"/>
      <c r="D390" s="149" t="s">
        <v>200</v>
      </c>
      <c r="F390" s="150" t="s">
        <v>2572</v>
      </c>
      <c r="I390" s="151"/>
      <c r="L390" s="32"/>
      <c r="M390" s="152"/>
      <c r="T390" s="56"/>
      <c r="AT390" s="17" t="s">
        <v>200</v>
      </c>
      <c r="AU390" s="17" t="s">
        <v>85</v>
      </c>
    </row>
    <row r="391" spans="2:65" s="1" customFormat="1" ht="24.2" customHeight="1">
      <c r="B391" s="32"/>
      <c r="C391" s="183" t="s">
        <v>1050</v>
      </c>
      <c r="D391" s="183" t="s">
        <v>615</v>
      </c>
      <c r="E391" s="184" t="s">
        <v>2873</v>
      </c>
      <c r="F391" s="185" t="s">
        <v>2874</v>
      </c>
      <c r="G391" s="186" t="s">
        <v>271</v>
      </c>
      <c r="H391" s="187">
        <v>1</v>
      </c>
      <c r="I391" s="188"/>
      <c r="J391" s="189">
        <f>ROUND(I391*H391,2)</f>
        <v>0</v>
      </c>
      <c r="K391" s="185" t="s">
        <v>197</v>
      </c>
      <c r="L391" s="190"/>
      <c r="M391" s="191" t="s">
        <v>1</v>
      </c>
      <c r="N391" s="192" t="s">
        <v>41</v>
      </c>
      <c r="P391" s="145">
        <f>O391*H391</f>
        <v>0</v>
      </c>
      <c r="Q391" s="145">
        <v>0</v>
      </c>
      <c r="R391" s="145">
        <f>Q391*H391</f>
        <v>0</v>
      </c>
      <c r="S391" s="145">
        <v>0</v>
      </c>
      <c r="T391" s="146">
        <f>S391*H391</f>
        <v>0</v>
      </c>
      <c r="AR391" s="147" t="s">
        <v>500</v>
      </c>
      <c r="AT391" s="147" t="s">
        <v>615</v>
      </c>
      <c r="AU391" s="147" t="s">
        <v>85</v>
      </c>
      <c r="AY391" s="17" t="s">
        <v>190</v>
      </c>
      <c r="BE391" s="148">
        <f>IF(N391="základní",J391,0)</f>
        <v>0</v>
      </c>
      <c r="BF391" s="148">
        <f>IF(N391="snížená",J391,0)</f>
        <v>0</v>
      </c>
      <c r="BG391" s="148">
        <f>IF(N391="zákl. přenesená",J391,0)</f>
        <v>0</v>
      </c>
      <c r="BH391" s="148">
        <f>IF(N391="sníž. přenesená",J391,0)</f>
        <v>0</v>
      </c>
      <c r="BI391" s="148">
        <f>IF(N391="nulová",J391,0)</f>
        <v>0</v>
      </c>
      <c r="BJ391" s="17" t="s">
        <v>83</v>
      </c>
      <c r="BK391" s="148">
        <f>ROUND(I391*H391,2)</f>
        <v>0</v>
      </c>
      <c r="BL391" s="17" t="s">
        <v>217</v>
      </c>
      <c r="BM391" s="147" t="s">
        <v>2667</v>
      </c>
    </row>
    <row r="392" spans="2:65" s="1" customFormat="1" ht="24.2" customHeight="1">
      <c r="B392" s="32"/>
      <c r="C392" s="136" t="s">
        <v>1056</v>
      </c>
      <c r="D392" s="136" t="s">
        <v>193</v>
      </c>
      <c r="E392" s="137" t="s">
        <v>2575</v>
      </c>
      <c r="F392" s="138" t="s">
        <v>2576</v>
      </c>
      <c r="G392" s="139" t="s">
        <v>271</v>
      </c>
      <c r="H392" s="140">
        <v>1</v>
      </c>
      <c r="I392" s="141"/>
      <c r="J392" s="142">
        <f>ROUND(I392*H392,2)</f>
        <v>0</v>
      </c>
      <c r="K392" s="138" t="s">
        <v>197</v>
      </c>
      <c r="L392" s="32"/>
      <c r="M392" s="143" t="s">
        <v>1</v>
      </c>
      <c r="N392" s="144" t="s">
        <v>41</v>
      </c>
      <c r="P392" s="145">
        <f>O392*H392</f>
        <v>0</v>
      </c>
      <c r="Q392" s="145">
        <v>0</v>
      </c>
      <c r="R392" s="145">
        <f>Q392*H392</f>
        <v>0</v>
      </c>
      <c r="S392" s="145">
        <v>0</v>
      </c>
      <c r="T392" s="146">
        <f>S392*H392</f>
        <v>0</v>
      </c>
      <c r="AR392" s="147" t="s">
        <v>217</v>
      </c>
      <c r="AT392" s="147" t="s">
        <v>193</v>
      </c>
      <c r="AU392" s="147" t="s">
        <v>85</v>
      </c>
      <c r="AY392" s="17" t="s">
        <v>190</v>
      </c>
      <c r="BE392" s="148">
        <f>IF(N392="základní",J392,0)</f>
        <v>0</v>
      </c>
      <c r="BF392" s="148">
        <f>IF(N392="snížená",J392,0)</f>
        <v>0</v>
      </c>
      <c r="BG392" s="148">
        <f>IF(N392="zákl. přenesená",J392,0)</f>
        <v>0</v>
      </c>
      <c r="BH392" s="148">
        <f>IF(N392="sníž. přenesená",J392,0)</f>
        <v>0</v>
      </c>
      <c r="BI392" s="148">
        <f>IF(N392="nulová",J392,0)</f>
        <v>0</v>
      </c>
      <c r="BJ392" s="17" t="s">
        <v>83</v>
      </c>
      <c r="BK392" s="148">
        <f>ROUND(I392*H392,2)</f>
        <v>0</v>
      </c>
      <c r="BL392" s="17" t="s">
        <v>217</v>
      </c>
      <c r="BM392" s="147" t="s">
        <v>2672</v>
      </c>
    </row>
    <row r="393" spans="2:65" s="1" customFormat="1">
      <c r="B393" s="32"/>
      <c r="D393" s="149" t="s">
        <v>200</v>
      </c>
      <c r="F393" s="150" t="s">
        <v>2577</v>
      </c>
      <c r="I393" s="151"/>
      <c r="L393" s="32"/>
      <c r="M393" s="152"/>
      <c r="T393" s="56"/>
      <c r="AT393" s="17" t="s">
        <v>200</v>
      </c>
      <c r="AU393" s="17" t="s">
        <v>85</v>
      </c>
    </row>
    <row r="394" spans="2:65" s="1" customFormat="1" ht="16.5" customHeight="1">
      <c r="B394" s="32"/>
      <c r="C394" s="183" t="s">
        <v>1064</v>
      </c>
      <c r="D394" s="183" t="s">
        <v>615</v>
      </c>
      <c r="E394" s="184" t="s">
        <v>2875</v>
      </c>
      <c r="F394" s="185" t="s">
        <v>2876</v>
      </c>
      <c r="G394" s="186" t="s">
        <v>271</v>
      </c>
      <c r="H394" s="187">
        <v>1</v>
      </c>
      <c r="I394" s="188"/>
      <c r="J394" s="189">
        <f>ROUND(I394*H394,2)</f>
        <v>0</v>
      </c>
      <c r="K394" s="185" t="s">
        <v>1</v>
      </c>
      <c r="L394" s="190"/>
      <c r="M394" s="191" t="s">
        <v>1</v>
      </c>
      <c r="N394" s="192" t="s">
        <v>41</v>
      </c>
      <c r="P394" s="145">
        <f>O394*H394</f>
        <v>0</v>
      </c>
      <c r="Q394" s="145">
        <v>0</v>
      </c>
      <c r="R394" s="145">
        <f>Q394*H394</f>
        <v>0</v>
      </c>
      <c r="S394" s="145">
        <v>0</v>
      </c>
      <c r="T394" s="146">
        <f>S394*H394</f>
        <v>0</v>
      </c>
      <c r="AR394" s="147" t="s">
        <v>500</v>
      </c>
      <c r="AT394" s="147" t="s">
        <v>615</v>
      </c>
      <c r="AU394" s="147" t="s">
        <v>85</v>
      </c>
      <c r="AY394" s="17" t="s">
        <v>190</v>
      </c>
      <c r="BE394" s="148">
        <f>IF(N394="základní",J394,0)</f>
        <v>0</v>
      </c>
      <c r="BF394" s="148">
        <f>IF(N394="snížená",J394,0)</f>
        <v>0</v>
      </c>
      <c r="BG394" s="148">
        <f>IF(N394="zákl. přenesená",J394,0)</f>
        <v>0</v>
      </c>
      <c r="BH394" s="148">
        <f>IF(N394="sníž. přenesená",J394,0)</f>
        <v>0</v>
      </c>
      <c r="BI394" s="148">
        <f>IF(N394="nulová",J394,0)</f>
        <v>0</v>
      </c>
      <c r="BJ394" s="17" t="s">
        <v>83</v>
      </c>
      <c r="BK394" s="148">
        <f>ROUND(I394*H394,2)</f>
        <v>0</v>
      </c>
      <c r="BL394" s="17" t="s">
        <v>217</v>
      </c>
      <c r="BM394" s="147" t="s">
        <v>2877</v>
      </c>
    </row>
    <row r="395" spans="2:65" s="1" customFormat="1" ht="24.2" customHeight="1">
      <c r="B395" s="32"/>
      <c r="C395" s="136" t="s">
        <v>1070</v>
      </c>
      <c r="D395" s="136" t="s">
        <v>193</v>
      </c>
      <c r="E395" s="137" t="s">
        <v>2878</v>
      </c>
      <c r="F395" s="138" t="s">
        <v>2879</v>
      </c>
      <c r="G395" s="139" t="s">
        <v>271</v>
      </c>
      <c r="H395" s="140">
        <v>1</v>
      </c>
      <c r="I395" s="141"/>
      <c r="J395" s="142">
        <f>ROUND(I395*H395,2)</f>
        <v>0</v>
      </c>
      <c r="K395" s="138" t="s">
        <v>197</v>
      </c>
      <c r="L395" s="32"/>
      <c r="M395" s="143" t="s">
        <v>1</v>
      </c>
      <c r="N395" s="144" t="s">
        <v>41</v>
      </c>
      <c r="P395" s="145">
        <f>O395*H395</f>
        <v>0</v>
      </c>
      <c r="Q395" s="145">
        <v>0</v>
      </c>
      <c r="R395" s="145">
        <f>Q395*H395</f>
        <v>0</v>
      </c>
      <c r="S395" s="145">
        <v>0</v>
      </c>
      <c r="T395" s="146">
        <f>S395*H395</f>
        <v>0</v>
      </c>
      <c r="AR395" s="147" t="s">
        <v>217</v>
      </c>
      <c r="AT395" s="147" t="s">
        <v>193</v>
      </c>
      <c r="AU395" s="147" t="s">
        <v>85</v>
      </c>
      <c r="AY395" s="17" t="s">
        <v>190</v>
      </c>
      <c r="BE395" s="148">
        <f>IF(N395="základní",J395,0)</f>
        <v>0</v>
      </c>
      <c r="BF395" s="148">
        <f>IF(N395="snížená",J395,0)</f>
        <v>0</v>
      </c>
      <c r="BG395" s="148">
        <f>IF(N395="zákl. přenesená",J395,0)</f>
        <v>0</v>
      </c>
      <c r="BH395" s="148">
        <f>IF(N395="sníž. přenesená",J395,0)</f>
        <v>0</v>
      </c>
      <c r="BI395" s="148">
        <f>IF(N395="nulová",J395,0)</f>
        <v>0</v>
      </c>
      <c r="BJ395" s="17" t="s">
        <v>83</v>
      </c>
      <c r="BK395" s="148">
        <f>ROUND(I395*H395,2)</f>
        <v>0</v>
      </c>
      <c r="BL395" s="17" t="s">
        <v>217</v>
      </c>
      <c r="BM395" s="147" t="s">
        <v>2880</v>
      </c>
    </row>
    <row r="396" spans="2:65" s="1" customFormat="1">
      <c r="B396" s="32"/>
      <c r="D396" s="149" t="s">
        <v>200</v>
      </c>
      <c r="F396" s="150" t="s">
        <v>2881</v>
      </c>
      <c r="I396" s="151"/>
      <c r="L396" s="32"/>
      <c r="M396" s="152"/>
      <c r="T396" s="56"/>
      <c r="AT396" s="17" t="s">
        <v>200</v>
      </c>
      <c r="AU396" s="17" t="s">
        <v>85</v>
      </c>
    </row>
    <row r="397" spans="2:65" s="1" customFormat="1" ht="33" customHeight="1">
      <c r="B397" s="32"/>
      <c r="C397" s="183" t="s">
        <v>1075</v>
      </c>
      <c r="D397" s="183" t="s">
        <v>615</v>
      </c>
      <c r="E397" s="184" t="s">
        <v>2882</v>
      </c>
      <c r="F397" s="185" t="s">
        <v>2883</v>
      </c>
      <c r="G397" s="186" t="s">
        <v>271</v>
      </c>
      <c r="H397" s="187">
        <v>1</v>
      </c>
      <c r="I397" s="188"/>
      <c r="J397" s="189">
        <f>ROUND(I397*H397,2)</f>
        <v>0</v>
      </c>
      <c r="K397" s="185" t="s">
        <v>197</v>
      </c>
      <c r="L397" s="190"/>
      <c r="M397" s="191" t="s">
        <v>1</v>
      </c>
      <c r="N397" s="192" t="s">
        <v>41</v>
      </c>
      <c r="P397" s="145">
        <f>O397*H397</f>
        <v>0</v>
      </c>
      <c r="Q397" s="145">
        <v>0</v>
      </c>
      <c r="R397" s="145">
        <f>Q397*H397</f>
        <v>0</v>
      </c>
      <c r="S397" s="145">
        <v>0</v>
      </c>
      <c r="T397" s="146">
        <f>S397*H397</f>
        <v>0</v>
      </c>
      <c r="AR397" s="147" t="s">
        <v>500</v>
      </c>
      <c r="AT397" s="147" t="s">
        <v>615</v>
      </c>
      <c r="AU397" s="147" t="s">
        <v>85</v>
      </c>
      <c r="AY397" s="17" t="s">
        <v>190</v>
      </c>
      <c r="BE397" s="148">
        <f>IF(N397="základní",J397,0)</f>
        <v>0</v>
      </c>
      <c r="BF397" s="148">
        <f>IF(N397="snížená",J397,0)</f>
        <v>0</v>
      </c>
      <c r="BG397" s="148">
        <f>IF(N397="zákl. přenesená",J397,0)</f>
        <v>0</v>
      </c>
      <c r="BH397" s="148">
        <f>IF(N397="sníž. přenesená",J397,0)</f>
        <v>0</v>
      </c>
      <c r="BI397" s="148">
        <f>IF(N397="nulová",J397,0)</f>
        <v>0</v>
      </c>
      <c r="BJ397" s="17" t="s">
        <v>83</v>
      </c>
      <c r="BK397" s="148">
        <f>ROUND(I397*H397,2)</f>
        <v>0</v>
      </c>
      <c r="BL397" s="17" t="s">
        <v>217</v>
      </c>
      <c r="BM397" s="147" t="s">
        <v>2884</v>
      </c>
    </row>
    <row r="398" spans="2:65" s="1" customFormat="1" ht="24.2" customHeight="1">
      <c r="B398" s="32"/>
      <c r="C398" s="136" t="s">
        <v>1080</v>
      </c>
      <c r="D398" s="136" t="s">
        <v>193</v>
      </c>
      <c r="E398" s="137" t="s">
        <v>2298</v>
      </c>
      <c r="F398" s="138" t="s">
        <v>2299</v>
      </c>
      <c r="G398" s="139" t="s">
        <v>284</v>
      </c>
      <c r="H398" s="140">
        <v>1.327</v>
      </c>
      <c r="I398" s="141"/>
      <c r="J398" s="142">
        <f>ROUND(I398*H398,2)</f>
        <v>0</v>
      </c>
      <c r="K398" s="138" t="s">
        <v>197</v>
      </c>
      <c r="L398" s="32"/>
      <c r="M398" s="143" t="s">
        <v>1</v>
      </c>
      <c r="N398" s="144" t="s">
        <v>41</v>
      </c>
      <c r="P398" s="145">
        <f>O398*H398</f>
        <v>0</v>
      </c>
      <c r="Q398" s="145">
        <v>0</v>
      </c>
      <c r="R398" s="145">
        <f>Q398*H398</f>
        <v>0</v>
      </c>
      <c r="S398" s="145">
        <v>0</v>
      </c>
      <c r="T398" s="146">
        <f>S398*H398</f>
        <v>0</v>
      </c>
      <c r="AR398" s="147" t="s">
        <v>217</v>
      </c>
      <c r="AT398" s="147" t="s">
        <v>193</v>
      </c>
      <c r="AU398" s="147" t="s">
        <v>85</v>
      </c>
      <c r="AY398" s="17" t="s">
        <v>190</v>
      </c>
      <c r="BE398" s="148">
        <f>IF(N398="základní",J398,0)</f>
        <v>0</v>
      </c>
      <c r="BF398" s="148">
        <f>IF(N398="snížená",J398,0)</f>
        <v>0</v>
      </c>
      <c r="BG398" s="148">
        <f>IF(N398="zákl. přenesená",J398,0)</f>
        <v>0</v>
      </c>
      <c r="BH398" s="148">
        <f>IF(N398="sníž. přenesená",J398,0)</f>
        <v>0</v>
      </c>
      <c r="BI398" s="148">
        <f>IF(N398="nulová",J398,0)</f>
        <v>0</v>
      </c>
      <c r="BJ398" s="17" t="s">
        <v>83</v>
      </c>
      <c r="BK398" s="148">
        <f>ROUND(I398*H398,2)</f>
        <v>0</v>
      </c>
      <c r="BL398" s="17" t="s">
        <v>217</v>
      </c>
      <c r="BM398" s="147" t="s">
        <v>2885</v>
      </c>
    </row>
    <row r="399" spans="2:65" s="1" customFormat="1">
      <c r="B399" s="32"/>
      <c r="D399" s="149" t="s">
        <v>200</v>
      </c>
      <c r="F399" s="150" t="s">
        <v>2300</v>
      </c>
      <c r="I399" s="151"/>
      <c r="L399" s="32"/>
      <c r="M399" s="152"/>
      <c r="T399" s="56"/>
      <c r="AT399" s="17" t="s">
        <v>200</v>
      </c>
      <c r="AU399" s="17" t="s">
        <v>85</v>
      </c>
    </row>
    <row r="400" spans="2:65" s="12" customFormat="1">
      <c r="B400" s="160"/>
      <c r="D400" s="153" t="s">
        <v>256</v>
      </c>
      <c r="E400" s="161" t="s">
        <v>1</v>
      </c>
      <c r="F400" s="162" t="s">
        <v>2886</v>
      </c>
      <c r="H400" s="163">
        <v>1.327</v>
      </c>
      <c r="I400" s="164"/>
      <c r="L400" s="160"/>
      <c r="M400" s="165"/>
      <c r="T400" s="166"/>
      <c r="AT400" s="161" t="s">
        <v>256</v>
      </c>
      <c r="AU400" s="161" t="s">
        <v>85</v>
      </c>
      <c r="AV400" s="12" t="s">
        <v>85</v>
      </c>
      <c r="AW400" s="12" t="s">
        <v>32</v>
      </c>
      <c r="AX400" s="12" t="s">
        <v>76</v>
      </c>
      <c r="AY400" s="161" t="s">
        <v>190</v>
      </c>
    </row>
    <row r="401" spans="2:65" s="14" customFormat="1">
      <c r="B401" s="173"/>
      <c r="D401" s="153" t="s">
        <v>256</v>
      </c>
      <c r="E401" s="174" t="s">
        <v>1</v>
      </c>
      <c r="F401" s="175" t="s">
        <v>267</v>
      </c>
      <c r="H401" s="176">
        <v>1.327</v>
      </c>
      <c r="I401" s="177"/>
      <c r="L401" s="173"/>
      <c r="M401" s="178"/>
      <c r="T401" s="179"/>
      <c r="AT401" s="174" t="s">
        <v>256</v>
      </c>
      <c r="AU401" s="174" t="s">
        <v>85</v>
      </c>
      <c r="AV401" s="14" t="s">
        <v>217</v>
      </c>
      <c r="AW401" s="14" t="s">
        <v>32</v>
      </c>
      <c r="AX401" s="14" t="s">
        <v>83</v>
      </c>
      <c r="AY401" s="174" t="s">
        <v>190</v>
      </c>
    </row>
    <row r="402" spans="2:65" s="1" customFormat="1" ht="24.2" customHeight="1">
      <c r="B402" s="32"/>
      <c r="C402" s="136" t="s">
        <v>1085</v>
      </c>
      <c r="D402" s="136" t="s">
        <v>193</v>
      </c>
      <c r="E402" s="137" t="s">
        <v>2887</v>
      </c>
      <c r="F402" s="138" t="s">
        <v>2888</v>
      </c>
      <c r="G402" s="139" t="s">
        <v>271</v>
      </c>
      <c r="H402" s="140">
        <v>2</v>
      </c>
      <c r="I402" s="141"/>
      <c r="J402" s="142">
        <f>ROUND(I402*H402,2)</f>
        <v>0</v>
      </c>
      <c r="K402" s="138" t="s">
        <v>197</v>
      </c>
      <c r="L402" s="32"/>
      <c r="M402" s="143" t="s">
        <v>1</v>
      </c>
      <c r="N402" s="144" t="s">
        <v>41</v>
      </c>
      <c r="P402" s="145">
        <f>O402*H402</f>
        <v>0</v>
      </c>
      <c r="Q402" s="145">
        <v>0</v>
      </c>
      <c r="R402" s="145">
        <f>Q402*H402</f>
        <v>0</v>
      </c>
      <c r="S402" s="145">
        <v>0</v>
      </c>
      <c r="T402" s="146">
        <f>S402*H402</f>
        <v>0</v>
      </c>
      <c r="AR402" s="147" t="s">
        <v>217</v>
      </c>
      <c r="AT402" s="147" t="s">
        <v>193</v>
      </c>
      <c r="AU402" s="147" t="s">
        <v>85</v>
      </c>
      <c r="AY402" s="17" t="s">
        <v>190</v>
      </c>
      <c r="BE402" s="148">
        <f>IF(N402="základní",J402,0)</f>
        <v>0</v>
      </c>
      <c r="BF402" s="148">
        <f>IF(N402="snížená",J402,0)</f>
        <v>0</v>
      </c>
      <c r="BG402" s="148">
        <f>IF(N402="zákl. přenesená",J402,0)</f>
        <v>0</v>
      </c>
      <c r="BH402" s="148">
        <f>IF(N402="sníž. přenesená",J402,0)</f>
        <v>0</v>
      </c>
      <c r="BI402" s="148">
        <f>IF(N402="nulová",J402,0)</f>
        <v>0</v>
      </c>
      <c r="BJ402" s="17" t="s">
        <v>83</v>
      </c>
      <c r="BK402" s="148">
        <f>ROUND(I402*H402,2)</f>
        <v>0</v>
      </c>
      <c r="BL402" s="17" t="s">
        <v>217</v>
      </c>
      <c r="BM402" s="147" t="s">
        <v>2889</v>
      </c>
    </row>
    <row r="403" spans="2:65" s="1" customFormat="1">
      <c r="B403" s="32"/>
      <c r="D403" s="149" t="s">
        <v>200</v>
      </c>
      <c r="F403" s="150" t="s">
        <v>2890</v>
      </c>
      <c r="I403" s="151"/>
      <c r="L403" s="32"/>
      <c r="M403" s="152"/>
      <c r="T403" s="56"/>
      <c r="AT403" s="17" t="s">
        <v>200</v>
      </c>
      <c r="AU403" s="17" t="s">
        <v>85</v>
      </c>
    </row>
    <row r="404" spans="2:65" s="1" customFormat="1" ht="24.2" customHeight="1">
      <c r="B404" s="32"/>
      <c r="C404" s="136" t="s">
        <v>1091</v>
      </c>
      <c r="D404" s="136" t="s">
        <v>193</v>
      </c>
      <c r="E404" s="137" t="s">
        <v>2891</v>
      </c>
      <c r="F404" s="138" t="s">
        <v>2892</v>
      </c>
      <c r="G404" s="139" t="s">
        <v>271</v>
      </c>
      <c r="H404" s="140">
        <v>2</v>
      </c>
      <c r="I404" s="141"/>
      <c r="J404" s="142">
        <f>ROUND(I404*H404,2)</f>
        <v>0</v>
      </c>
      <c r="K404" s="138" t="s">
        <v>197</v>
      </c>
      <c r="L404" s="32"/>
      <c r="M404" s="143" t="s">
        <v>1</v>
      </c>
      <c r="N404" s="144" t="s">
        <v>41</v>
      </c>
      <c r="P404" s="145">
        <f>O404*H404</f>
        <v>0</v>
      </c>
      <c r="Q404" s="145">
        <v>0</v>
      </c>
      <c r="R404" s="145">
        <f>Q404*H404</f>
        <v>0</v>
      </c>
      <c r="S404" s="145">
        <v>0</v>
      </c>
      <c r="T404" s="146">
        <f>S404*H404</f>
        <v>0</v>
      </c>
      <c r="AR404" s="147" t="s">
        <v>217</v>
      </c>
      <c r="AT404" s="147" t="s">
        <v>193</v>
      </c>
      <c r="AU404" s="147" t="s">
        <v>85</v>
      </c>
      <c r="AY404" s="17" t="s">
        <v>190</v>
      </c>
      <c r="BE404" s="148">
        <f>IF(N404="základní",J404,0)</f>
        <v>0</v>
      </c>
      <c r="BF404" s="148">
        <f>IF(N404="snížená",J404,0)</f>
        <v>0</v>
      </c>
      <c r="BG404" s="148">
        <f>IF(N404="zákl. přenesená",J404,0)</f>
        <v>0</v>
      </c>
      <c r="BH404" s="148">
        <f>IF(N404="sníž. přenesená",J404,0)</f>
        <v>0</v>
      </c>
      <c r="BI404" s="148">
        <f>IF(N404="nulová",J404,0)</f>
        <v>0</v>
      </c>
      <c r="BJ404" s="17" t="s">
        <v>83</v>
      </c>
      <c r="BK404" s="148">
        <f>ROUND(I404*H404,2)</f>
        <v>0</v>
      </c>
      <c r="BL404" s="17" t="s">
        <v>217</v>
      </c>
      <c r="BM404" s="147" t="s">
        <v>2893</v>
      </c>
    </row>
    <row r="405" spans="2:65" s="1" customFormat="1">
      <c r="B405" s="32"/>
      <c r="D405" s="149" t="s">
        <v>200</v>
      </c>
      <c r="F405" s="150" t="s">
        <v>2894</v>
      </c>
      <c r="I405" s="151"/>
      <c r="L405" s="32"/>
      <c r="M405" s="152"/>
      <c r="T405" s="56"/>
      <c r="AT405" s="17" t="s">
        <v>200</v>
      </c>
      <c r="AU405" s="17" t="s">
        <v>85</v>
      </c>
    </row>
    <row r="406" spans="2:65" s="1" customFormat="1" ht="21.75" customHeight="1">
      <c r="B406" s="32"/>
      <c r="C406" s="136" t="s">
        <v>1098</v>
      </c>
      <c r="D406" s="136" t="s">
        <v>193</v>
      </c>
      <c r="E406" s="137" t="s">
        <v>2895</v>
      </c>
      <c r="F406" s="138" t="s">
        <v>2896</v>
      </c>
      <c r="G406" s="139" t="s">
        <v>271</v>
      </c>
      <c r="H406" s="140">
        <v>2</v>
      </c>
      <c r="I406" s="141"/>
      <c r="J406" s="142">
        <f>ROUND(I406*H406,2)</f>
        <v>0</v>
      </c>
      <c r="K406" s="138" t="s">
        <v>197</v>
      </c>
      <c r="L406" s="32"/>
      <c r="M406" s="143" t="s">
        <v>1</v>
      </c>
      <c r="N406" s="144" t="s">
        <v>41</v>
      </c>
      <c r="P406" s="145">
        <f>O406*H406</f>
        <v>0</v>
      </c>
      <c r="Q406" s="145">
        <v>0</v>
      </c>
      <c r="R406" s="145">
        <f>Q406*H406</f>
        <v>0</v>
      </c>
      <c r="S406" s="145">
        <v>0</v>
      </c>
      <c r="T406" s="146">
        <f>S406*H406</f>
        <v>0</v>
      </c>
      <c r="AR406" s="147" t="s">
        <v>217</v>
      </c>
      <c r="AT406" s="147" t="s">
        <v>193</v>
      </c>
      <c r="AU406" s="147" t="s">
        <v>85</v>
      </c>
      <c r="AY406" s="17" t="s">
        <v>190</v>
      </c>
      <c r="BE406" s="148">
        <f>IF(N406="základní",J406,0)</f>
        <v>0</v>
      </c>
      <c r="BF406" s="148">
        <f>IF(N406="snížená",J406,0)</f>
        <v>0</v>
      </c>
      <c r="BG406" s="148">
        <f>IF(N406="zákl. přenesená",J406,0)</f>
        <v>0</v>
      </c>
      <c r="BH406" s="148">
        <f>IF(N406="sníž. přenesená",J406,0)</f>
        <v>0</v>
      </c>
      <c r="BI406" s="148">
        <f>IF(N406="nulová",J406,0)</f>
        <v>0</v>
      </c>
      <c r="BJ406" s="17" t="s">
        <v>83</v>
      </c>
      <c r="BK406" s="148">
        <f>ROUND(I406*H406,2)</f>
        <v>0</v>
      </c>
      <c r="BL406" s="17" t="s">
        <v>217</v>
      </c>
      <c r="BM406" s="147" t="s">
        <v>2897</v>
      </c>
    </row>
    <row r="407" spans="2:65" s="1" customFormat="1">
      <c r="B407" s="32"/>
      <c r="D407" s="149" t="s">
        <v>200</v>
      </c>
      <c r="F407" s="150" t="s">
        <v>2898</v>
      </c>
      <c r="I407" s="151"/>
      <c r="L407" s="32"/>
      <c r="M407" s="152"/>
      <c r="T407" s="56"/>
      <c r="AT407" s="17" t="s">
        <v>200</v>
      </c>
      <c r="AU407" s="17" t="s">
        <v>85</v>
      </c>
    </row>
    <row r="408" spans="2:65" s="1" customFormat="1" ht="16.5" customHeight="1">
      <c r="B408" s="32"/>
      <c r="C408" s="136" t="s">
        <v>1104</v>
      </c>
      <c r="D408" s="136" t="s">
        <v>193</v>
      </c>
      <c r="E408" s="137" t="s">
        <v>2899</v>
      </c>
      <c r="F408" s="138" t="s">
        <v>2900</v>
      </c>
      <c r="G408" s="139" t="s">
        <v>271</v>
      </c>
      <c r="H408" s="140">
        <v>1</v>
      </c>
      <c r="I408" s="141"/>
      <c r="J408" s="142">
        <f>ROUND(I408*H408,2)</f>
        <v>0</v>
      </c>
      <c r="K408" s="138" t="s">
        <v>197</v>
      </c>
      <c r="L408" s="32"/>
      <c r="M408" s="143" t="s">
        <v>1</v>
      </c>
      <c r="N408" s="144" t="s">
        <v>41</v>
      </c>
      <c r="P408" s="145">
        <f>O408*H408</f>
        <v>0</v>
      </c>
      <c r="Q408" s="145">
        <v>0</v>
      </c>
      <c r="R408" s="145">
        <f>Q408*H408</f>
        <v>0</v>
      </c>
      <c r="S408" s="145">
        <v>0</v>
      </c>
      <c r="T408" s="146">
        <f>S408*H408</f>
        <v>0</v>
      </c>
      <c r="AR408" s="147" t="s">
        <v>217</v>
      </c>
      <c r="AT408" s="147" t="s">
        <v>193</v>
      </c>
      <c r="AU408" s="147" t="s">
        <v>85</v>
      </c>
      <c r="AY408" s="17" t="s">
        <v>190</v>
      </c>
      <c r="BE408" s="148">
        <f>IF(N408="základní",J408,0)</f>
        <v>0</v>
      </c>
      <c r="BF408" s="148">
        <f>IF(N408="snížená",J408,0)</f>
        <v>0</v>
      </c>
      <c r="BG408" s="148">
        <f>IF(N408="zákl. přenesená",J408,0)</f>
        <v>0</v>
      </c>
      <c r="BH408" s="148">
        <f>IF(N408="sníž. přenesená",J408,0)</f>
        <v>0</v>
      </c>
      <c r="BI408" s="148">
        <f>IF(N408="nulová",J408,0)</f>
        <v>0</v>
      </c>
      <c r="BJ408" s="17" t="s">
        <v>83</v>
      </c>
      <c r="BK408" s="148">
        <f>ROUND(I408*H408,2)</f>
        <v>0</v>
      </c>
      <c r="BL408" s="17" t="s">
        <v>217</v>
      </c>
      <c r="BM408" s="147" t="s">
        <v>2901</v>
      </c>
    </row>
    <row r="409" spans="2:65" s="1" customFormat="1">
      <c r="B409" s="32"/>
      <c r="D409" s="149" t="s">
        <v>200</v>
      </c>
      <c r="F409" s="150" t="s">
        <v>2902</v>
      </c>
      <c r="I409" s="151"/>
      <c r="L409" s="32"/>
      <c r="M409" s="152"/>
      <c r="T409" s="56"/>
      <c r="AT409" s="17" t="s">
        <v>200</v>
      </c>
      <c r="AU409" s="17" t="s">
        <v>85</v>
      </c>
    </row>
    <row r="410" spans="2:65" s="1" customFormat="1" ht="21.75" customHeight="1">
      <c r="B410" s="32"/>
      <c r="C410" s="136" t="s">
        <v>1110</v>
      </c>
      <c r="D410" s="136" t="s">
        <v>193</v>
      </c>
      <c r="E410" s="137" t="s">
        <v>2903</v>
      </c>
      <c r="F410" s="138" t="s">
        <v>2904</v>
      </c>
      <c r="G410" s="139" t="s">
        <v>271</v>
      </c>
      <c r="H410" s="140">
        <v>1</v>
      </c>
      <c r="I410" s="141"/>
      <c r="J410" s="142">
        <f>ROUND(I410*H410,2)</f>
        <v>0</v>
      </c>
      <c r="K410" s="138" t="s">
        <v>197</v>
      </c>
      <c r="L410" s="32"/>
      <c r="M410" s="143" t="s">
        <v>1</v>
      </c>
      <c r="N410" s="144" t="s">
        <v>41</v>
      </c>
      <c r="P410" s="145">
        <f>O410*H410</f>
        <v>0</v>
      </c>
      <c r="Q410" s="145">
        <v>0</v>
      </c>
      <c r="R410" s="145">
        <f>Q410*H410</f>
        <v>0</v>
      </c>
      <c r="S410" s="145">
        <v>0</v>
      </c>
      <c r="T410" s="146">
        <f>S410*H410</f>
        <v>0</v>
      </c>
      <c r="AR410" s="147" t="s">
        <v>217</v>
      </c>
      <c r="AT410" s="147" t="s">
        <v>193</v>
      </c>
      <c r="AU410" s="147" t="s">
        <v>85</v>
      </c>
      <c r="AY410" s="17" t="s">
        <v>190</v>
      </c>
      <c r="BE410" s="148">
        <f>IF(N410="základní",J410,0)</f>
        <v>0</v>
      </c>
      <c r="BF410" s="148">
        <f>IF(N410="snížená",J410,0)</f>
        <v>0</v>
      </c>
      <c r="BG410" s="148">
        <f>IF(N410="zákl. přenesená",J410,0)</f>
        <v>0</v>
      </c>
      <c r="BH410" s="148">
        <f>IF(N410="sníž. přenesená",J410,0)</f>
        <v>0</v>
      </c>
      <c r="BI410" s="148">
        <f>IF(N410="nulová",J410,0)</f>
        <v>0</v>
      </c>
      <c r="BJ410" s="17" t="s">
        <v>83</v>
      </c>
      <c r="BK410" s="148">
        <f>ROUND(I410*H410,2)</f>
        <v>0</v>
      </c>
      <c r="BL410" s="17" t="s">
        <v>217</v>
      </c>
      <c r="BM410" s="147" t="s">
        <v>2905</v>
      </c>
    </row>
    <row r="411" spans="2:65" s="1" customFormat="1">
      <c r="B411" s="32"/>
      <c r="D411" s="149" t="s">
        <v>200</v>
      </c>
      <c r="F411" s="150" t="s">
        <v>2906</v>
      </c>
      <c r="I411" s="151"/>
      <c r="L411" s="32"/>
      <c r="M411" s="152"/>
      <c r="T411" s="56"/>
      <c r="AT411" s="17" t="s">
        <v>200</v>
      </c>
      <c r="AU411" s="17" t="s">
        <v>85</v>
      </c>
    </row>
    <row r="412" spans="2:65" s="1" customFormat="1" ht="24.2" customHeight="1">
      <c r="B412" s="32"/>
      <c r="C412" s="183" t="s">
        <v>1116</v>
      </c>
      <c r="D412" s="183" t="s">
        <v>615</v>
      </c>
      <c r="E412" s="184" t="s">
        <v>2907</v>
      </c>
      <c r="F412" s="185" t="s">
        <v>2908</v>
      </c>
      <c r="G412" s="186" t="s">
        <v>271</v>
      </c>
      <c r="H412" s="187">
        <v>1</v>
      </c>
      <c r="I412" s="188"/>
      <c r="J412" s="189">
        <f>ROUND(I412*H412,2)</f>
        <v>0</v>
      </c>
      <c r="K412" s="185" t="s">
        <v>197</v>
      </c>
      <c r="L412" s="190"/>
      <c r="M412" s="191" t="s">
        <v>1</v>
      </c>
      <c r="N412" s="192" t="s">
        <v>41</v>
      </c>
      <c r="P412" s="145">
        <f>O412*H412</f>
        <v>0</v>
      </c>
      <c r="Q412" s="145">
        <v>0</v>
      </c>
      <c r="R412" s="145">
        <f>Q412*H412</f>
        <v>0</v>
      </c>
      <c r="S412" s="145">
        <v>0</v>
      </c>
      <c r="T412" s="146">
        <f>S412*H412</f>
        <v>0</v>
      </c>
      <c r="AR412" s="147" t="s">
        <v>500</v>
      </c>
      <c r="AT412" s="147" t="s">
        <v>615</v>
      </c>
      <c r="AU412" s="147" t="s">
        <v>85</v>
      </c>
      <c r="AY412" s="17" t="s">
        <v>190</v>
      </c>
      <c r="BE412" s="148">
        <f>IF(N412="základní",J412,0)</f>
        <v>0</v>
      </c>
      <c r="BF412" s="148">
        <f>IF(N412="snížená",J412,0)</f>
        <v>0</v>
      </c>
      <c r="BG412" s="148">
        <f>IF(N412="zákl. přenesená",J412,0)</f>
        <v>0</v>
      </c>
      <c r="BH412" s="148">
        <f>IF(N412="sníž. přenesená",J412,0)</f>
        <v>0</v>
      </c>
      <c r="BI412" s="148">
        <f>IF(N412="nulová",J412,0)</f>
        <v>0</v>
      </c>
      <c r="BJ412" s="17" t="s">
        <v>83</v>
      </c>
      <c r="BK412" s="148">
        <f>ROUND(I412*H412,2)</f>
        <v>0</v>
      </c>
      <c r="BL412" s="17" t="s">
        <v>217</v>
      </c>
      <c r="BM412" s="147" t="s">
        <v>2909</v>
      </c>
    </row>
    <row r="413" spans="2:65" s="1" customFormat="1" ht="24.2" customHeight="1">
      <c r="B413" s="32"/>
      <c r="C413" s="183" t="s">
        <v>1121</v>
      </c>
      <c r="D413" s="183" t="s">
        <v>615</v>
      </c>
      <c r="E413" s="184" t="s">
        <v>2910</v>
      </c>
      <c r="F413" s="185" t="s">
        <v>2911</v>
      </c>
      <c r="G413" s="186" t="s">
        <v>271</v>
      </c>
      <c r="H413" s="187">
        <v>1</v>
      </c>
      <c r="I413" s="188"/>
      <c r="J413" s="189">
        <f>ROUND(I413*H413,2)</f>
        <v>0</v>
      </c>
      <c r="K413" s="185" t="s">
        <v>1</v>
      </c>
      <c r="L413" s="190"/>
      <c r="M413" s="191" t="s">
        <v>1</v>
      </c>
      <c r="N413" s="192" t="s">
        <v>41</v>
      </c>
      <c r="P413" s="145">
        <f>O413*H413</f>
        <v>0</v>
      </c>
      <c r="Q413" s="145">
        <v>0</v>
      </c>
      <c r="R413" s="145">
        <f>Q413*H413</f>
        <v>0</v>
      </c>
      <c r="S413" s="145">
        <v>0</v>
      </c>
      <c r="T413" s="146">
        <f>S413*H413</f>
        <v>0</v>
      </c>
      <c r="AR413" s="147" t="s">
        <v>500</v>
      </c>
      <c r="AT413" s="147" t="s">
        <v>615</v>
      </c>
      <c r="AU413" s="147" t="s">
        <v>85</v>
      </c>
      <c r="AY413" s="17" t="s">
        <v>190</v>
      </c>
      <c r="BE413" s="148">
        <f>IF(N413="základní",J413,0)</f>
        <v>0</v>
      </c>
      <c r="BF413" s="148">
        <f>IF(N413="snížená",J413,0)</f>
        <v>0</v>
      </c>
      <c r="BG413" s="148">
        <f>IF(N413="zákl. přenesená",J413,0)</f>
        <v>0</v>
      </c>
      <c r="BH413" s="148">
        <f>IF(N413="sníž. přenesená",J413,0)</f>
        <v>0</v>
      </c>
      <c r="BI413" s="148">
        <f>IF(N413="nulová",J413,0)</f>
        <v>0</v>
      </c>
      <c r="BJ413" s="17" t="s">
        <v>83</v>
      </c>
      <c r="BK413" s="148">
        <f>ROUND(I413*H413,2)</f>
        <v>0</v>
      </c>
      <c r="BL413" s="17" t="s">
        <v>217</v>
      </c>
      <c r="BM413" s="147" t="s">
        <v>2912</v>
      </c>
    </row>
    <row r="414" spans="2:65" s="1" customFormat="1" ht="24.2" customHeight="1">
      <c r="B414" s="32"/>
      <c r="C414" s="136" t="s">
        <v>1127</v>
      </c>
      <c r="D414" s="136" t="s">
        <v>193</v>
      </c>
      <c r="E414" s="137" t="s">
        <v>2913</v>
      </c>
      <c r="F414" s="138" t="s">
        <v>2914</v>
      </c>
      <c r="G414" s="139" t="s">
        <v>271</v>
      </c>
      <c r="H414" s="140">
        <v>2</v>
      </c>
      <c r="I414" s="141"/>
      <c r="J414" s="142">
        <f>ROUND(I414*H414,2)</f>
        <v>0</v>
      </c>
      <c r="K414" s="138" t="s">
        <v>197</v>
      </c>
      <c r="L414" s="32"/>
      <c r="M414" s="143" t="s">
        <v>1</v>
      </c>
      <c r="N414" s="144" t="s">
        <v>41</v>
      </c>
      <c r="P414" s="145">
        <f>O414*H414</f>
        <v>0</v>
      </c>
      <c r="Q414" s="145">
        <v>0</v>
      </c>
      <c r="R414" s="145">
        <f>Q414*H414</f>
        <v>0</v>
      </c>
      <c r="S414" s="145">
        <v>0</v>
      </c>
      <c r="T414" s="146">
        <f>S414*H414</f>
        <v>0</v>
      </c>
      <c r="AR414" s="147" t="s">
        <v>217</v>
      </c>
      <c r="AT414" s="147" t="s">
        <v>193</v>
      </c>
      <c r="AU414" s="147" t="s">
        <v>85</v>
      </c>
      <c r="AY414" s="17" t="s">
        <v>190</v>
      </c>
      <c r="BE414" s="148">
        <f>IF(N414="základní",J414,0)</f>
        <v>0</v>
      </c>
      <c r="BF414" s="148">
        <f>IF(N414="snížená",J414,0)</f>
        <v>0</v>
      </c>
      <c r="BG414" s="148">
        <f>IF(N414="zákl. přenesená",J414,0)</f>
        <v>0</v>
      </c>
      <c r="BH414" s="148">
        <f>IF(N414="sníž. přenesená",J414,0)</f>
        <v>0</v>
      </c>
      <c r="BI414" s="148">
        <f>IF(N414="nulová",J414,0)</f>
        <v>0</v>
      </c>
      <c r="BJ414" s="17" t="s">
        <v>83</v>
      </c>
      <c r="BK414" s="148">
        <f>ROUND(I414*H414,2)</f>
        <v>0</v>
      </c>
      <c r="BL414" s="17" t="s">
        <v>217</v>
      </c>
      <c r="BM414" s="147" t="s">
        <v>2915</v>
      </c>
    </row>
    <row r="415" spans="2:65" s="1" customFormat="1">
      <c r="B415" s="32"/>
      <c r="D415" s="149" t="s">
        <v>200</v>
      </c>
      <c r="F415" s="150" t="s">
        <v>2916</v>
      </c>
      <c r="I415" s="151"/>
      <c r="L415" s="32"/>
      <c r="M415" s="152"/>
      <c r="T415" s="56"/>
      <c r="AT415" s="17" t="s">
        <v>200</v>
      </c>
      <c r="AU415" s="17" t="s">
        <v>85</v>
      </c>
    </row>
    <row r="416" spans="2:65" s="1" customFormat="1" ht="24.2" customHeight="1">
      <c r="B416" s="32"/>
      <c r="C416" s="183" t="s">
        <v>1133</v>
      </c>
      <c r="D416" s="183" t="s">
        <v>615</v>
      </c>
      <c r="E416" s="184" t="s">
        <v>2907</v>
      </c>
      <c r="F416" s="185" t="s">
        <v>2908</v>
      </c>
      <c r="G416" s="186" t="s">
        <v>271</v>
      </c>
      <c r="H416" s="187">
        <v>2</v>
      </c>
      <c r="I416" s="188"/>
      <c r="J416" s="189">
        <f>ROUND(I416*H416,2)</f>
        <v>0</v>
      </c>
      <c r="K416" s="185" t="s">
        <v>197</v>
      </c>
      <c r="L416" s="190"/>
      <c r="M416" s="191" t="s">
        <v>1</v>
      </c>
      <c r="N416" s="192" t="s">
        <v>41</v>
      </c>
      <c r="P416" s="145">
        <f>O416*H416</f>
        <v>0</v>
      </c>
      <c r="Q416" s="145">
        <v>0</v>
      </c>
      <c r="R416" s="145">
        <f>Q416*H416</f>
        <v>0</v>
      </c>
      <c r="S416" s="145">
        <v>0</v>
      </c>
      <c r="T416" s="146">
        <f>S416*H416</f>
        <v>0</v>
      </c>
      <c r="AR416" s="147" t="s">
        <v>500</v>
      </c>
      <c r="AT416" s="147" t="s">
        <v>615</v>
      </c>
      <c r="AU416" s="147" t="s">
        <v>85</v>
      </c>
      <c r="AY416" s="17" t="s">
        <v>190</v>
      </c>
      <c r="BE416" s="148">
        <f>IF(N416="základní",J416,0)</f>
        <v>0</v>
      </c>
      <c r="BF416" s="148">
        <f>IF(N416="snížená",J416,0)</f>
        <v>0</v>
      </c>
      <c r="BG416" s="148">
        <f>IF(N416="zákl. přenesená",J416,0)</f>
        <v>0</v>
      </c>
      <c r="BH416" s="148">
        <f>IF(N416="sníž. přenesená",J416,0)</f>
        <v>0</v>
      </c>
      <c r="BI416" s="148">
        <f>IF(N416="nulová",J416,0)</f>
        <v>0</v>
      </c>
      <c r="BJ416" s="17" t="s">
        <v>83</v>
      </c>
      <c r="BK416" s="148">
        <f>ROUND(I416*H416,2)</f>
        <v>0</v>
      </c>
      <c r="BL416" s="17" t="s">
        <v>217</v>
      </c>
      <c r="BM416" s="147" t="s">
        <v>2917</v>
      </c>
    </row>
    <row r="417" spans="2:65" s="1" customFormat="1" ht="16.5" customHeight="1">
      <c r="B417" s="32"/>
      <c r="C417" s="183" t="s">
        <v>1139</v>
      </c>
      <c r="D417" s="183" t="s">
        <v>615</v>
      </c>
      <c r="E417" s="184" t="s">
        <v>2918</v>
      </c>
      <c r="F417" s="185" t="s">
        <v>2919</v>
      </c>
      <c r="G417" s="186" t="s">
        <v>271</v>
      </c>
      <c r="H417" s="187">
        <v>2</v>
      </c>
      <c r="I417" s="188"/>
      <c r="J417" s="189">
        <f>ROUND(I417*H417,2)</f>
        <v>0</v>
      </c>
      <c r="K417" s="185" t="s">
        <v>197</v>
      </c>
      <c r="L417" s="190"/>
      <c r="M417" s="191" t="s">
        <v>1</v>
      </c>
      <c r="N417" s="192" t="s">
        <v>41</v>
      </c>
      <c r="P417" s="145">
        <f>O417*H417</f>
        <v>0</v>
      </c>
      <c r="Q417" s="145">
        <v>0</v>
      </c>
      <c r="R417" s="145">
        <f>Q417*H417</f>
        <v>0</v>
      </c>
      <c r="S417" s="145">
        <v>0</v>
      </c>
      <c r="T417" s="146">
        <f>S417*H417</f>
        <v>0</v>
      </c>
      <c r="AR417" s="147" t="s">
        <v>500</v>
      </c>
      <c r="AT417" s="147" t="s">
        <v>615</v>
      </c>
      <c r="AU417" s="147" t="s">
        <v>85</v>
      </c>
      <c r="AY417" s="17" t="s">
        <v>190</v>
      </c>
      <c r="BE417" s="148">
        <f>IF(N417="základní",J417,0)</f>
        <v>0</v>
      </c>
      <c r="BF417" s="148">
        <f>IF(N417="snížená",J417,0)</f>
        <v>0</v>
      </c>
      <c r="BG417" s="148">
        <f>IF(N417="zákl. přenesená",J417,0)</f>
        <v>0</v>
      </c>
      <c r="BH417" s="148">
        <f>IF(N417="sníž. přenesená",J417,0)</f>
        <v>0</v>
      </c>
      <c r="BI417" s="148">
        <f>IF(N417="nulová",J417,0)</f>
        <v>0</v>
      </c>
      <c r="BJ417" s="17" t="s">
        <v>83</v>
      </c>
      <c r="BK417" s="148">
        <f>ROUND(I417*H417,2)</f>
        <v>0</v>
      </c>
      <c r="BL417" s="17" t="s">
        <v>217</v>
      </c>
      <c r="BM417" s="147" t="s">
        <v>2920</v>
      </c>
    </row>
    <row r="418" spans="2:65" s="1" customFormat="1" ht="24.2" customHeight="1">
      <c r="B418" s="32"/>
      <c r="C418" s="136" t="s">
        <v>1146</v>
      </c>
      <c r="D418" s="136" t="s">
        <v>193</v>
      </c>
      <c r="E418" s="137" t="s">
        <v>2921</v>
      </c>
      <c r="F418" s="138" t="s">
        <v>2922</v>
      </c>
      <c r="G418" s="139" t="s">
        <v>271</v>
      </c>
      <c r="H418" s="140">
        <v>9</v>
      </c>
      <c r="I418" s="141"/>
      <c r="J418" s="142">
        <f>ROUND(I418*H418,2)</f>
        <v>0</v>
      </c>
      <c r="K418" s="138" t="s">
        <v>197</v>
      </c>
      <c r="L418" s="32"/>
      <c r="M418" s="143" t="s">
        <v>1</v>
      </c>
      <c r="N418" s="144" t="s">
        <v>41</v>
      </c>
      <c r="P418" s="145">
        <f>O418*H418</f>
        <v>0</v>
      </c>
      <c r="Q418" s="145">
        <v>0</v>
      </c>
      <c r="R418" s="145">
        <f>Q418*H418</f>
        <v>0</v>
      </c>
      <c r="S418" s="145">
        <v>0</v>
      </c>
      <c r="T418" s="146">
        <f>S418*H418</f>
        <v>0</v>
      </c>
      <c r="AR418" s="147" t="s">
        <v>217</v>
      </c>
      <c r="AT418" s="147" t="s">
        <v>193</v>
      </c>
      <c r="AU418" s="147" t="s">
        <v>85</v>
      </c>
      <c r="AY418" s="17" t="s">
        <v>190</v>
      </c>
      <c r="BE418" s="148">
        <f>IF(N418="základní",J418,0)</f>
        <v>0</v>
      </c>
      <c r="BF418" s="148">
        <f>IF(N418="snížená",J418,0)</f>
        <v>0</v>
      </c>
      <c r="BG418" s="148">
        <f>IF(N418="zákl. přenesená",J418,0)</f>
        <v>0</v>
      </c>
      <c r="BH418" s="148">
        <f>IF(N418="sníž. přenesená",J418,0)</f>
        <v>0</v>
      </c>
      <c r="BI418" s="148">
        <f>IF(N418="nulová",J418,0)</f>
        <v>0</v>
      </c>
      <c r="BJ418" s="17" t="s">
        <v>83</v>
      </c>
      <c r="BK418" s="148">
        <f>ROUND(I418*H418,2)</f>
        <v>0</v>
      </c>
      <c r="BL418" s="17" t="s">
        <v>217</v>
      </c>
      <c r="BM418" s="147" t="s">
        <v>2923</v>
      </c>
    </row>
    <row r="419" spans="2:65" s="1" customFormat="1">
      <c r="B419" s="32"/>
      <c r="D419" s="149" t="s">
        <v>200</v>
      </c>
      <c r="F419" s="150" t="s">
        <v>2924</v>
      </c>
      <c r="I419" s="151"/>
      <c r="L419" s="32"/>
      <c r="M419" s="152"/>
      <c r="T419" s="56"/>
      <c r="AT419" s="17" t="s">
        <v>200</v>
      </c>
      <c r="AU419" s="17" t="s">
        <v>85</v>
      </c>
    </row>
    <row r="420" spans="2:65" s="12" customFormat="1">
      <c r="B420" s="160"/>
      <c r="D420" s="153" t="s">
        <v>256</v>
      </c>
      <c r="E420" s="161" t="s">
        <v>1</v>
      </c>
      <c r="F420" s="162" t="s">
        <v>2925</v>
      </c>
      <c r="H420" s="163">
        <v>9</v>
      </c>
      <c r="I420" s="164"/>
      <c r="L420" s="160"/>
      <c r="M420" s="165"/>
      <c r="T420" s="166"/>
      <c r="AT420" s="161" t="s">
        <v>256</v>
      </c>
      <c r="AU420" s="161" t="s">
        <v>85</v>
      </c>
      <c r="AV420" s="12" t="s">
        <v>85</v>
      </c>
      <c r="AW420" s="12" t="s">
        <v>32</v>
      </c>
      <c r="AX420" s="12" t="s">
        <v>76</v>
      </c>
      <c r="AY420" s="161" t="s">
        <v>190</v>
      </c>
    </row>
    <row r="421" spans="2:65" s="14" customFormat="1">
      <c r="B421" s="173"/>
      <c r="D421" s="153" t="s">
        <v>256</v>
      </c>
      <c r="E421" s="174" t="s">
        <v>1</v>
      </c>
      <c r="F421" s="175" t="s">
        <v>267</v>
      </c>
      <c r="H421" s="176">
        <v>9</v>
      </c>
      <c r="I421" s="177"/>
      <c r="L421" s="173"/>
      <c r="M421" s="178"/>
      <c r="T421" s="179"/>
      <c r="AT421" s="174" t="s">
        <v>256</v>
      </c>
      <c r="AU421" s="174" t="s">
        <v>85</v>
      </c>
      <c r="AV421" s="14" t="s">
        <v>217</v>
      </c>
      <c r="AW421" s="14" t="s">
        <v>32</v>
      </c>
      <c r="AX421" s="14" t="s">
        <v>83</v>
      </c>
      <c r="AY421" s="174" t="s">
        <v>190</v>
      </c>
    </row>
    <row r="422" spans="2:65" s="1" customFormat="1" ht="16.5" customHeight="1">
      <c r="B422" s="32"/>
      <c r="C422" s="136" t="s">
        <v>1153</v>
      </c>
      <c r="D422" s="136" t="s">
        <v>193</v>
      </c>
      <c r="E422" s="137" t="s">
        <v>2926</v>
      </c>
      <c r="F422" s="138" t="s">
        <v>2927</v>
      </c>
      <c r="G422" s="139" t="s">
        <v>271</v>
      </c>
      <c r="H422" s="140">
        <v>1</v>
      </c>
      <c r="I422" s="141"/>
      <c r="J422" s="142">
        <f>ROUND(I422*H422,2)</f>
        <v>0</v>
      </c>
      <c r="K422" s="138" t="s">
        <v>197</v>
      </c>
      <c r="L422" s="32"/>
      <c r="M422" s="143" t="s">
        <v>1</v>
      </c>
      <c r="N422" s="144" t="s">
        <v>41</v>
      </c>
      <c r="P422" s="145">
        <f>O422*H422</f>
        <v>0</v>
      </c>
      <c r="Q422" s="145">
        <v>0</v>
      </c>
      <c r="R422" s="145">
        <f>Q422*H422</f>
        <v>0</v>
      </c>
      <c r="S422" s="145">
        <v>0</v>
      </c>
      <c r="T422" s="146">
        <f>S422*H422</f>
        <v>0</v>
      </c>
      <c r="AR422" s="147" t="s">
        <v>217</v>
      </c>
      <c r="AT422" s="147" t="s">
        <v>193</v>
      </c>
      <c r="AU422" s="147" t="s">
        <v>85</v>
      </c>
      <c r="AY422" s="17" t="s">
        <v>190</v>
      </c>
      <c r="BE422" s="148">
        <f>IF(N422="základní",J422,0)</f>
        <v>0</v>
      </c>
      <c r="BF422" s="148">
        <f>IF(N422="snížená",J422,0)</f>
        <v>0</v>
      </c>
      <c r="BG422" s="148">
        <f>IF(N422="zákl. přenesená",J422,0)</f>
        <v>0</v>
      </c>
      <c r="BH422" s="148">
        <f>IF(N422="sníž. přenesená",J422,0)</f>
        <v>0</v>
      </c>
      <c r="BI422" s="148">
        <f>IF(N422="nulová",J422,0)</f>
        <v>0</v>
      </c>
      <c r="BJ422" s="17" t="s">
        <v>83</v>
      </c>
      <c r="BK422" s="148">
        <f>ROUND(I422*H422,2)</f>
        <v>0</v>
      </c>
      <c r="BL422" s="17" t="s">
        <v>217</v>
      </c>
      <c r="BM422" s="147" t="s">
        <v>2928</v>
      </c>
    </row>
    <row r="423" spans="2:65" s="1" customFormat="1">
      <c r="B423" s="32"/>
      <c r="D423" s="149" t="s">
        <v>200</v>
      </c>
      <c r="F423" s="150" t="s">
        <v>2929</v>
      </c>
      <c r="I423" s="151"/>
      <c r="L423" s="32"/>
      <c r="M423" s="152"/>
      <c r="T423" s="56"/>
      <c r="AT423" s="17" t="s">
        <v>200</v>
      </c>
      <c r="AU423" s="17" t="s">
        <v>85</v>
      </c>
    </row>
    <row r="424" spans="2:65" s="1" customFormat="1" ht="21.75" customHeight="1">
      <c r="B424" s="32"/>
      <c r="C424" s="136" t="s">
        <v>1160</v>
      </c>
      <c r="D424" s="136" t="s">
        <v>193</v>
      </c>
      <c r="E424" s="137" t="s">
        <v>2930</v>
      </c>
      <c r="F424" s="138" t="s">
        <v>2931</v>
      </c>
      <c r="G424" s="139" t="s">
        <v>271</v>
      </c>
      <c r="H424" s="140">
        <v>1</v>
      </c>
      <c r="I424" s="141"/>
      <c r="J424" s="142">
        <f>ROUND(I424*H424,2)</f>
        <v>0</v>
      </c>
      <c r="K424" s="138" t="s">
        <v>197</v>
      </c>
      <c r="L424" s="32"/>
      <c r="M424" s="143" t="s">
        <v>1</v>
      </c>
      <c r="N424" s="144" t="s">
        <v>41</v>
      </c>
      <c r="P424" s="145">
        <f>O424*H424</f>
        <v>0</v>
      </c>
      <c r="Q424" s="145">
        <v>0</v>
      </c>
      <c r="R424" s="145">
        <f>Q424*H424</f>
        <v>0</v>
      </c>
      <c r="S424" s="145">
        <v>0</v>
      </c>
      <c r="T424" s="146">
        <f>S424*H424</f>
        <v>0</v>
      </c>
      <c r="AR424" s="147" t="s">
        <v>217</v>
      </c>
      <c r="AT424" s="147" t="s">
        <v>193</v>
      </c>
      <c r="AU424" s="147" t="s">
        <v>85</v>
      </c>
      <c r="AY424" s="17" t="s">
        <v>190</v>
      </c>
      <c r="BE424" s="148">
        <f>IF(N424="základní",J424,0)</f>
        <v>0</v>
      </c>
      <c r="BF424" s="148">
        <f>IF(N424="snížená",J424,0)</f>
        <v>0</v>
      </c>
      <c r="BG424" s="148">
        <f>IF(N424="zákl. přenesená",J424,0)</f>
        <v>0</v>
      </c>
      <c r="BH424" s="148">
        <f>IF(N424="sníž. přenesená",J424,0)</f>
        <v>0</v>
      </c>
      <c r="BI424" s="148">
        <f>IF(N424="nulová",J424,0)</f>
        <v>0</v>
      </c>
      <c r="BJ424" s="17" t="s">
        <v>83</v>
      </c>
      <c r="BK424" s="148">
        <f>ROUND(I424*H424,2)</f>
        <v>0</v>
      </c>
      <c r="BL424" s="17" t="s">
        <v>217</v>
      </c>
      <c r="BM424" s="147" t="s">
        <v>2932</v>
      </c>
    </row>
    <row r="425" spans="2:65" s="1" customFormat="1">
      <c r="B425" s="32"/>
      <c r="D425" s="149" t="s">
        <v>200</v>
      </c>
      <c r="F425" s="150" t="s">
        <v>2933</v>
      </c>
      <c r="I425" s="151"/>
      <c r="L425" s="32"/>
      <c r="M425" s="152"/>
      <c r="T425" s="56"/>
      <c r="AT425" s="17" t="s">
        <v>200</v>
      </c>
      <c r="AU425" s="17" t="s">
        <v>85</v>
      </c>
    </row>
    <row r="426" spans="2:65" s="1" customFormat="1" ht="21.75" customHeight="1">
      <c r="B426" s="32"/>
      <c r="C426" s="183" t="s">
        <v>1164</v>
      </c>
      <c r="D426" s="183" t="s">
        <v>615</v>
      </c>
      <c r="E426" s="184" t="s">
        <v>2934</v>
      </c>
      <c r="F426" s="185" t="s">
        <v>2935</v>
      </c>
      <c r="G426" s="186" t="s">
        <v>271</v>
      </c>
      <c r="H426" s="187">
        <v>1</v>
      </c>
      <c r="I426" s="188"/>
      <c r="J426" s="189">
        <f>ROUND(I426*H426,2)</f>
        <v>0</v>
      </c>
      <c r="K426" s="185" t="s">
        <v>197</v>
      </c>
      <c r="L426" s="190"/>
      <c r="M426" s="191" t="s">
        <v>1</v>
      </c>
      <c r="N426" s="192" t="s">
        <v>41</v>
      </c>
      <c r="P426" s="145">
        <f>O426*H426</f>
        <v>0</v>
      </c>
      <c r="Q426" s="145">
        <v>0</v>
      </c>
      <c r="R426" s="145">
        <f>Q426*H426</f>
        <v>0</v>
      </c>
      <c r="S426" s="145">
        <v>0</v>
      </c>
      <c r="T426" s="146">
        <f>S426*H426</f>
        <v>0</v>
      </c>
      <c r="AR426" s="147" t="s">
        <v>500</v>
      </c>
      <c r="AT426" s="147" t="s">
        <v>615</v>
      </c>
      <c r="AU426" s="147" t="s">
        <v>85</v>
      </c>
      <c r="AY426" s="17" t="s">
        <v>190</v>
      </c>
      <c r="BE426" s="148">
        <f>IF(N426="základní",J426,0)</f>
        <v>0</v>
      </c>
      <c r="BF426" s="148">
        <f>IF(N426="snížená",J426,0)</f>
        <v>0</v>
      </c>
      <c r="BG426" s="148">
        <f>IF(N426="zákl. přenesená",J426,0)</f>
        <v>0</v>
      </c>
      <c r="BH426" s="148">
        <f>IF(N426="sníž. přenesená",J426,0)</f>
        <v>0</v>
      </c>
      <c r="BI426" s="148">
        <f>IF(N426="nulová",J426,0)</f>
        <v>0</v>
      </c>
      <c r="BJ426" s="17" t="s">
        <v>83</v>
      </c>
      <c r="BK426" s="148">
        <f>ROUND(I426*H426,2)</f>
        <v>0</v>
      </c>
      <c r="BL426" s="17" t="s">
        <v>217</v>
      </c>
      <c r="BM426" s="147" t="s">
        <v>2936</v>
      </c>
    </row>
    <row r="427" spans="2:65" s="1" customFormat="1" ht="16.5" customHeight="1">
      <c r="B427" s="32"/>
      <c r="C427" s="136" t="s">
        <v>1168</v>
      </c>
      <c r="D427" s="136" t="s">
        <v>193</v>
      </c>
      <c r="E427" s="137" t="s">
        <v>2937</v>
      </c>
      <c r="F427" s="138" t="s">
        <v>2938</v>
      </c>
      <c r="G427" s="139" t="s">
        <v>271</v>
      </c>
      <c r="H427" s="140">
        <v>1</v>
      </c>
      <c r="I427" s="141"/>
      <c r="J427" s="142">
        <f>ROUND(I427*H427,2)</f>
        <v>0</v>
      </c>
      <c r="K427" s="138" t="s">
        <v>197</v>
      </c>
      <c r="L427" s="32"/>
      <c r="M427" s="143" t="s">
        <v>1</v>
      </c>
      <c r="N427" s="144" t="s">
        <v>41</v>
      </c>
      <c r="P427" s="145">
        <f>O427*H427</f>
        <v>0</v>
      </c>
      <c r="Q427" s="145">
        <v>0</v>
      </c>
      <c r="R427" s="145">
        <f>Q427*H427</f>
        <v>0</v>
      </c>
      <c r="S427" s="145">
        <v>0</v>
      </c>
      <c r="T427" s="146">
        <f>S427*H427</f>
        <v>0</v>
      </c>
      <c r="AR427" s="147" t="s">
        <v>217</v>
      </c>
      <c r="AT427" s="147" t="s">
        <v>193</v>
      </c>
      <c r="AU427" s="147" t="s">
        <v>85</v>
      </c>
      <c r="AY427" s="17" t="s">
        <v>190</v>
      </c>
      <c r="BE427" s="148">
        <f>IF(N427="základní",J427,0)</f>
        <v>0</v>
      </c>
      <c r="BF427" s="148">
        <f>IF(N427="snížená",J427,0)</f>
        <v>0</v>
      </c>
      <c r="BG427" s="148">
        <f>IF(N427="zákl. přenesená",J427,0)</f>
        <v>0</v>
      </c>
      <c r="BH427" s="148">
        <f>IF(N427="sníž. přenesená",J427,0)</f>
        <v>0</v>
      </c>
      <c r="BI427" s="148">
        <f>IF(N427="nulová",J427,0)</f>
        <v>0</v>
      </c>
      <c r="BJ427" s="17" t="s">
        <v>83</v>
      </c>
      <c r="BK427" s="148">
        <f>ROUND(I427*H427,2)</f>
        <v>0</v>
      </c>
      <c r="BL427" s="17" t="s">
        <v>217</v>
      </c>
      <c r="BM427" s="147" t="s">
        <v>2939</v>
      </c>
    </row>
    <row r="428" spans="2:65" s="1" customFormat="1">
      <c r="B428" s="32"/>
      <c r="D428" s="149" t="s">
        <v>200</v>
      </c>
      <c r="F428" s="150" t="s">
        <v>2940</v>
      </c>
      <c r="I428" s="151"/>
      <c r="L428" s="32"/>
      <c r="M428" s="152"/>
      <c r="T428" s="56"/>
      <c r="AT428" s="17" t="s">
        <v>200</v>
      </c>
      <c r="AU428" s="17" t="s">
        <v>85</v>
      </c>
    </row>
    <row r="429" spans="2:65" s="1" customFormat="1" ht="24.2" customHeight="1">
      <c r="B429" s="32"/>
      <c r="C429" s="183" t="s">
        <v>1173</v>
      </c>
      <c r="D429" s="183" t="s">
        <v>615</v>
      </c>
      <c r="E429" s="184" t="s">
        <v>2941</v>
      </c>
      <c r="F429" s="185" t="s">
        <v>2942</v>
      </c>
      <c r="G429" s="186" t="s">
        <v>271</v>
      </c>
      <c r="H429" s="187">
        <v>1</v>
      </c>
      <c r="I429" s="188"/>
      <c r="J429" s="189">
        <f>ROUND(I429*H429,2)</f>
        <v>0</v>
      </c>
      <c r="K429" s="185" t="s">
        <v>197</v>
      </c>
      <c r="L429" s="190"/>
      <c r="M429" s="191" t="s">
        <v>1</v>
      </c>
      <c r="N429" s="192" t="s">
        <v>41</v>
      </c>
      <c r="P429" s="145">
        <f>O429*H429</f>
        <v>0</v>
      </c>
      <c r="Q429" s="145">
        <v>0</v>
      </c>
      <c r="R429" s="145">
        <f>Q429*H429</f>
        <v>0</v>
      </c>
      <c r="S429" s="145">
        <v>0</v>
      </c>
      <c r="T429" s="146">
        <f>S429*H429</f>
        <v>0</v>
      </c>
      <c r="AR429" s="147" t="s">
        <v>500</v>
      </c>
      <c r="AT429" s="147" t="s">
        <v>615</v>
      </c>
      <c r="AU429" s="147" t="s">
        <v>85</v>
      </c>
      <c r="AY429" s="17" t="s">
        <v>190</v>
      </c>
      <c r="BE429" s="148">
        <f>IF(N429="základní",J429,0)</f>
        <v>0</v>
      </c>
      <c r="BF429" s="148">
        <f>IF(N429="snížená",J429,0)</f>
        <v>0</v>
      </c>
      <c r="BG429" s="148">
        <f>IF(N429="zákl. přenesená",J429,0)</f>
        <v>0</v>
      </c>
      <c r="BH429" s="148">
        <f>IF(N429="sníž. přenesená",J429,0)</f>
        <v>0</v>
      </c>
      <c r="BI429" s="148">
        <f>IF(N429="nulová",J429,0)</f>
        <v>0</v>
      </c>
      <c r="BJ429" s="17" t="s">
        <v>83</v>
      </c>
      <c r="BK429" s="148">
        <f>ROUND(I429*H429,2)</f>
        <v>0</v>
      </c>
      <c r="BL429" s="17" t="s">
        <v>217</v>
      </c>
      <c r="BM429" s="147" t="s">
        <v>2943</v>
      </c>
    </row>
    <row r="430" spans="2:65" s="1" customFormat="1" ht="16.5" customHeight="1">
      <c r="B430" s="32"/>
      <c r="C430" s="136" t="s">
        <v>1178</v>
      </c>
      <c r="D430" s="136" t="s">
        <v>193</v>
      </c>
      <c r="E430" s="137" t="s">
        <v>2944</v>
      </c>
      <c r="F430" s="138" t="s">
        <v>2945</v>
      </c>
      <c r="G430" s="139" t="s">
        <v>271</v>
      </c>
      <c r="H430" s="140">
        <v>1</v>
      </c>
      <c r="I430" s="141"/>
      <c r="J430" s="142">
        <f>ROUND(I430*H430,2)</f>
        <v>0</v>
      </c>
      <c r="K430" s="138" t="s">
        <v>197</v>
      </c>
      <c r="L430" s="32"/>
      <c r="M430" s="143" t="s">
        <v>1</v>
      </c>
      <c r="N430" s="144" t="s">
        <v>41</v>
      </c>
      <c r="P430" s="145">
        <f>O430*H430</f>
        <v>0</v>
      </c>
      <c r="Q430" s="145">
        <v>0</v>
      </c>
      <c r="R430" s="145">
        <f>Q430*H430</f>
        <v>0</v>
      </c>
      <c r="S430" s="145">
        <v>0</v>
      </c>
      <c r="T430" s="146">
        <f>S430*H430</f>
        <v>0</v>
      </c>
      <c r="AR430" s="147" t="s">
        <v>217</v>
      </c>
      <c r="AT430" s="147" t="s">
        <v>193</v>
      </c>
      <c r="AU430" s="147" t="s">
        <v>85</v>
      </c>
      <c r="AY430" s="17" t="s">
        <v>190</v>
      </c>
      <c r="BE430" s="148">
        <f>IF(N430="základní",J430,0)</f>
        <v>0</v>
      </c>
      <c r="BF430" s="148">
        <f>IF(N430="snížená",J430,0)</f>
        <v>0</v>
      </c>
      <c r="BG430" s="148">
        <f>IF(N430="zákl. přenesená",J430,0)</f>
        <v>0</v>
      </c>
      <c r="BH430" s="148">
        <f>IF(N430="sníž. přenesená",J430,0)</f>
        <v>0</v>
      </c>
      <c r="BI430" s="148">
        <f>IF(N430="nulová",J430,0)</f>
        <v>0</v>
      </c>
      <c r="BJ430" s="17" t="s">
        <v>83</v>
      </c>
      <c r="BK430" s="148">
        <f>ROUND(I430*H430,2)</f>
        <v>0</v>
      </c>
      <c r="BL430" s="17" t="s">
        <v>217</v>
      </c>
      <c r="BM430" s="147" t="s">
        <v>2946</v>
      </c>
    </row>
    <row r="431" spans="2:65" s="1" customFormat="1">
      <c r="B431" s="32"/>
      <c r="D431" s="149" t="s">
        <v>200</v>
      </c>
      <c r="F431" s="150" t="s">
        <v>2947</v>
      </c>
      <c r="I431" s="151"/>
      <c r="L431" s="32"/>
      <c r="M431" s="152"/>
      <c r="T431" s="56"/>
      <c r="AT431" s="17" t="s">
        <v>200</v>
      </c>
      <c r="AU431" s="17" t="s">
        <v>85</v>
      </c>
    </row>
    <row r="432" spans="2:65" s="1" customFormat="1" ht="16.5" customHeight="1">
      <c r="B432" s="32"/>
      <c r="C432" s="183" t="s">
        <v>1182</v>
      </c>
      <c r="D432" s="183" t="s">
        <v>615</v>
      </c>
      <c r="E432" s="184" t="s">
        <v>2948</v>
      </c>
      <c r="F432" s="185" t="s">
        <v>2949</v>
      </c>
      <c r="G432" s="186" t="s">
        <v>271</v>
      </c>
      <c r="H432" s="187">
        <v>1</v>
      </c>
      <c r="I432" s="188"/>
      <c r="J432" s="189">
        <f>ROUND(I432*H432,2)</f>
        <v>0</v>
      </c>
      <c r="K432" s="185" t="s">
        <v>197</v>
      </c>
      <c r="L432" s="190"/>
      <c r="M432" s="191" t="s">
        <v>1</v>
      </c>
      <c r="N432" s="192" t="s">
        <v>41</v>
      </c>
      <c r="P432" s="145">
        <f>O432*H432</f>
        <v>0</v>
      </c>
      <c r="Q432" s="145">
        <v>0</v>
      </c>
      <c r="R432" s="145">
        <f>Q432*H432</f>
        <v>0</v>
      </c>
      <c r="S432" s="145">
        <v>0</v>
      </c>
      <c r="T432" s="146">
        <f>S432*H432</f>
        <v>0</v>
      </c>
      <c r="AR432" s="147" t="s">
        <v>500</v>
      </c>
      <c r="AT432" s="147" t="s">
        <v>615</v>
      </c>
      <c r="AU432" s="147" t="s">
        <v>85</v>
      </c>
      <c r="AY432" s="17" t="s">
        <v>190</v>
      </c>
      <c r="BE432" s="148">
        <f>IF(N432="základní",J432,0)</f>
        <v>0</v>
      </c>
      <c r="BF432" s="148">
        <f>IF(N432="snížená",J432,0)</f>
        <v>0</v>
      </c>
      <c r="BG432" s="148">
        <f>IF(N432="zákl. přenesená",J432,0)</f>
        <v>0</v>
      </c>
      <c r="BH432" s="148">
        <f>IF(N432="sníž. přenesená",J432,0)</f>
        <v>0</v>
      </c>
      <c r="BI432" s="148">
        <f>IF(N432="nulová",J432,0)</f>
        <v>0</v>
      </c>
      <c r="BJ432" s="17" t="s">
        <v>83</v>
      </c>
      <c r="BK432" s="148">
        <f>ROUND(I432*H432,2)</f>
        <v>0</v>
      </c>
      <c r="BL432" s="17" t="s">
        <v>217</v>
      </c>
      <c r="BM432" s="147" t="s">
        <v>2950</v>
      </c>
    </row>
    <row r="433" spans="2:65" s="1" customFormat="1" ht="21.75" customHeight="1">
      <c r="B433" s="32"/>
      <c r="C433" s="136" t="s">
        <v>1187</v>
      </c>
      <c r="D433" s="136" t="s">
        <v>193</v>
      </c>
      <c r="E433" s="137" t="s">
        <v>2951</v>
      </c>
      <c r="F433" s="138" t="s">
        <v>2952</v>
      </c>
      <c r="G433" s="139" t="s">
        <v>271</v>
      </c>
      <c r="H433" s="140">
        <v>1</v>
      </c>
      <c r="I433" s="141"/>
      <c r="J433" s="142">
        <f>ROUND(I433*H433,2)</f>
        <v>0</v>
      </c>
      <c r="K433" s="138" t="s">
        <v>197</v>
      </c>
      <c r="L433" s="32"/>
      <c r="M433" s="143" t="s">
        <v>1</v>
      </c>
      <c r="N433" s="144" t="s">
        <v>41</v>
      </c>
      <c r="P433" s="145">
        <f>O433*H433</f>
        <v>0</v>
      </c>
      <c r="Q433" s="145">
        <v>0</v>
      </c>
      <c r="R433" s="145">
        <f>Q433*H433</f>
        <v>0</v>
      </c>
      <c r="S433" s="145">
        <v>0</v>
      </c>
      <c r="T433" s="146">
        <f>S433*H433</f>
        <v>0</v>
      </c>
      <c r="AR433" s="147" t="s">
        <v>217</v>
      </c>
      <c r="AT433" s="147" t="s">
        <v>193</v>
      </c>
      <c r="AU433" s="147" t="s">
        <v>85</v>
      </c>
      <c r="AY433" s="17" t="s">
        <v>190</v>
      </c>
      <c r="BE433" s="148">
        <f>IF(N433="základní",J433,0)</f>
        <v>0</v>
      </c>
      <c r="BF433" s="148">
        <f>IF(N433="snížená",J433,0)</f>
        <v>0</v>
      </c>
      <c r="BG433" s="148">
        <f>IF(N433="zákl. přenesená",J433,0)</f>
        <v>0</v>
      </c>
      <c r="BH433" s="148">
        <f>IF(N433="sníž. přenesená",J433,0)</f>
        <v>0</v>
      </c>
      <c r="BI433" s="148">
        <f>IF(N433="nulová",J433,0)</f>
        <v>0</v>
      </c>
      <c r="BJ433" s="17" t="s">
        <v>83</v>
      </c>
      <c r="BK433" s="148">
        <f>ROUND(I433*H433,2)</f>
        <v>0</v>
      </c>
      <c r="BL433" s="17" t="s">
        <v>217</v>
      </c>
      <c r="BM433" s="147" t="s">
        <v>2953</v>
      </c>
    </row>
    <row r="434" spans="2:65" s="1" customFormat="1">
      <c r="B434" s="32"/>
      <c r="D434" s="149" t="s">
        <v>200</v>
      </c>
      <c r="F434" s="150" t="s">
        <v>2954</v>
      </c>
      <c r="I434" s="151"/>
      <c r="L434" s="32"/>
      <c r="M434" s="152"/>
      <c r="T434" s="56"/>
      <c r="AT434" s="17" t="s">
        <v>200</v>
      </c>
      <c r="AU434" s="17" t="s">
        <v>85</v>
      </c>
    </row>
    <row r="435" spans="2:65" s="1" customFormat="1" ht="24.2" customHeight="1">
      <c r="B435" s="32"/>
      <c r="C435" s="183" t="s">
        <v>1192</v>
      </c>
      <c r="D435" s="183" t="s">
        <v>615</v>
      </c>
      <c r="E435" s="184" t="s">
        <v>2955</v>
      </c>
      <c r="F435" s="185" t="s">
        <v>2956</v>
      </c>
      <c r="G435" s="186" t="s">
        <v>271</v>
      </c>
      <c r="H435" s="187">
        <v>1</v>
      </c>
      <c r="I435" s="188"/>
      <c r="J435" s="189">
        <f>ROUND(I435*H435,2)</f>
        <v>0</v>
      </c>
      <c r="K435" s="185" t="s">
        <v>197</v>
      </c>
      <c r="L435" s="190"/>
      <c r="M435" s="191" t="s">
        <v>1</v>
      </c>
      <c r="N435" s="192" t="s">
        <v>41</v>
      </c>
      <c r="P435" s="145">
        <f>O435*H435</f>
        <v>0</v>
      </c>
      <c r="Q435" s="145">
        <v>0</v>
      </c>
      <c r="R435" s="145">
        <f>Q435*H435</f>
        <v>0</v>
      </c>
      <c r="S435" s="145">
        <v>0</v>
      </c>
      <c r="T435" s="146">
        <f>S435*H435</f>
        <v>0</v>
      </c>
      <c r="AR435" s="147" t="s">
        <v>500</v>
      </c>
      <c r="AT435" s="147" t="s">
        <v>615</v>
      </c>
      <c r="AU435" s="147" t="s">
        <v>85</v>
      </c>
      <c r="AY435" s="17" t="s">
        <v>190</v>
      </c>
      <c r="BE435" s="148">
        <f>IF(N435="základní",J435,0)</f>
        <v>0</v>
      </c>
      <c r="BF435" s="148">
        <f>IF(N435="snížená",J435,0)</f>
        <v>0</v>
      </c>
      <c r="BG435" s="148">
        <f>IF(N435="zákl. přenesená",J435,0)</f>
        <v>0</v>
      </c>
      <c r="BH435" s="148">
        <f>IF(N435="sníž. přenesená",J435,0)</f>
        <v>0</v>
      </c>
      <c r="BI435" s="148">
        <f>IF(N435="nulová",J435,0)</f>
        <v>0</v>
      </c>
      <c r="BJ435" s="17" t="s">
        <v>83</v>
      </c>
      <c r="BK435" s="148">
        <f>ROUND(I435*H435,2)</f>
        <v>0</v>
      </c>
      <c r="BL435" s="17" t="s">
        <v>217</v>
      </c>
      <c r="BM435" s="147" t="s">
        <v>2957</v>
      </c>
    </row>
    <row r="436" spans="2:65" s="1" customFormat="1" ht="24.2" customHeight="1">
      <c r="B436" s="32"/>
      <c r="C436" s="183" t="s">
        <v>1197</v>
      </c>
      <c r="D436" s="183" t="s">
        <v>615</v>
      </c>
      <c r="E436" s="184" t="s">
        <v>2958</v>
      </c>
      <c r="F436" s="185" t="s">
        <v>2959</v>
      </c>
      <c r="G436" s="186" t="s">
        <v>271</v>
      </c>
      <c r="H436" s="187">
        <v>1</v>
      </c>
      <c r="I436" s="188"/>
      <c r="J436" s="189">
        <f>ROUND(I436*H436,2)</f>
        <v>0</v>
      </c>
      <c r="K436" s="185" t="s">
        <v>1</v>
      </c>
      <c r="L436" s="190"/>
      <c r="M436" s="191" t="s">
        <v>1</v>
      </c>
      <c r="N436" s="192" t="s">
        <v>41</v>
      </c>
      <c r="P436" s="145">
        <f>O436*H436</f>
        <v>0</v>
      </c>
      <c r="Q436" s="145">
        <v>0</v>
      </c>
      <c r="R436" s="145">
        <f>Q436*H436</f>
        <v>0</v>
      </c>
      <c r="S436" s="145">
        <v>0</v>
      </c>
      <c r="T436" s="146">
        <f>S436*H436</f>
        <v>0</v>
      </c>
      <c r="AR436" s="147" t="s">
        <v>500</v>
      </c>
      <c r="AT436" s="147" t="s">
        <v>615</v>
      </c>
      <c r="AU436" s="147" t="s">
        <v>85</v>
      </c>
      <c r="AY436" s="17" t="s">
        <v>190</v>
      </c>
      <c r="BE436" s="148">
        <f>IF(N436="základní",J436,0)</f>
        <v>0</v>
      </c>
      <c r="BF436" s="148">
        <f>IF(N436="snížená",J436,0)</f>
        <v>0</v>
      </c>
      <c r="BG436" s="148">
        <f>IF(N436="zákl. přenesená",J436,0)</f>
        <v>0</v>
      </c>
      <c r="BH436" s="148">
        <f>IF(N436="sníž. přenesená",J436,0)</f>
        <v>0</v>
      </c>
      <c r="BI436" s="148">
        <f>IF(N436="nulová",J436,0)</f>
        <v>0</v>
      </c>
      <c r="BJ436" s="17" t="s">
        <v>83</v>
      </c>
      <c r="BK436" s="148">
        <f>ROUND(I436*H436,2)</f>
        <v>0</v>
      </c>
      <c r="BL436" s="17" t="s">
        <v>217</v>
      </c>
      <c r="BM436" s="147" t="s">
        <v>2960</v>
      </c>
    </row>
    <row r="437" spans="2:65" s="1" customFormat="1" ht="24.2" customHeight="1">
      <c r="B437" s="32"/>
      <c r="C437" s="136" t="s">
        <v>1204</v>
      </c>
      <c r="D437" s="136" t="s">
        <v>193</v>
      </c>
      <c r="E437" s="137" t="s">
        <v>2961</v>
      </c>
      <c r="F437" s="138" t="s">
        <v>2962</v>
      </c>
      <c r="G437" s="139" t="s">
        <v>271</v>
      </c>
      <c r="H437" s="140">
        <v>2</v>
      </c>
      <c r="I437" s="141"/>
      <c r="J437" s="142">
        <f>ROUND(I437*H437,2)</f>
        <v>0</v>
      </c>
      <c r="K437" s="138" t="s">
        <v>197</v>
      </c>
      <c r="L437" s="32"/>
      <c r="M437" s="143" t="s">
        <v>1</v>
      </c>
      <c r="N437" s="144" t="s">
        <v>41</v>
      </c>
      <c r="P437" s="145">
        <f>O437*H437</f>
        <v>0</v>
      </c>
      <c r="Q437" s="145">
        <v>0</v>
      </c>
      <c r="R437" s="145">
        <f>Q437*H437</f>
        <v>0</v>
      </c>
      <c r="S437" s="145">
        <v>0</v>
      </c>
      <c r="T437" s="146">
        <f>S437*H437</f>
        <v>0</v>
      </c>
      <c r="AR437" s="147" t="s">
        <v>217</v>
      </c>
      <c r="AT437" s="147" t="s">
        <v>193</v>
      </c>
      <c r="AU437" s="147" t="s">
        <v>85</v>
      </c>
      <c r="AY437" s="17" t="s">
        <v>190</v>
      </c>
      <c r="BE437" s="148">
        <f>IF(N437="základní",J437,0)</f>
        <v>0</v>
      </c>
      <c r="BF437" s="148">
        <f>IF(N437="snížená",J437,0)</f>
        <v>0</v>
      </c>
      <c r="BG437" s="148">
        <f>IF(N437="zákl. přenesená",J437,0)</f>
        <v>0</v>
      </c>
      <c r="BH437" s="148">
        <f>IF(N437="sníž. přenesená",J437,0)</f>
        <v>0</v>
      </c>
      <c r="BI437" s="148">
        <f>IF(N437="nulová",J437,0)</f>
        <v>0</v>
      </c>
      <c r="BJ437" s="17" t="s">
        <v>83</v>
      </c>
      <c r="BK437" s="148">
        <f>ROUND(I437*H437,2)</f>
        <v>0</v>
      </c>
      <c r="BL437" s="17" t="s">
        <v>217</v>
      </c>
      <c r="BM437" s="147" t="s">
        <v>2963</v>
      </c>
    </row>
    <row r="438" spans="2:65" s="1" customFormat="1">
      <c r="B438" s="32"/>
      <c r="D438" s="149" t="s">
        <v>200</v>
      </c>
      <c r="F438" s="150" t="s">
        <v>2964</v>
      </c>
      <c r="I438" s="151"/>
      <c r="L438" s="32"/>
      <c r="M438" s="152"/>
      <c r="T438" s="56"/>
      <c r="AT438" s="17" t="s">
        <v>200</v>
      </c>
      <c r="AU438" s="17" t="s">
        <v>85</v>
      </c>
    </row>
    <row r="439" spans="2:65" s="1" customFormat="1" ht="24.2" customHeight="1">
      <c r="B439" s="32"/>
      <c r="C439" s="183" t="s">
        <v>1210</v>
      </c>
      <c r="D439" s="183" t="s">
        <v>615</v>
      </c>
      <c r="E439" s="184" t="s">
        <v>2955</v>
      </c>
      <c r="F439" s="185" t="s">
        <v>2956</v>
      </c>
      <c r="G439" s="186" t="s">
        <v>271</v>
      </c>
      <c r="H439" s="187">
        <v>2</v>
      </c>
      <c r="I439" s="188"/>
      <c r="J439" s="189">
        <f>ROUND(I439*H439,2)</f>
        <v>0</v>
      </c>
      <c r="K439" s="185" t="s">
        <v>197</v>
      </c>
      <c r="L439" s="190"/>
      <c r="M439" s="191" t="s">
        <v>1</v>
      </c>
      <c r="N439" s="192" t="s">
        <v>41</v>
      </c>
      <c r="P439" s="145">
        <f>O439*H439</f>
        <v>0</v>
      </c>
      <c r="Q439" s="145">
        <v>0</v>
      </c>
      <c r="R439" s="145">
        <f>Q439*H439</f>
        <v>0</v>
      </c>
      <c r="S439" s="145">
        <v>0</v>
      </c>
      <c r="T439" s="146">
        <f>S439*H439</f>
        <v>0</v>
      </c>
      <c r="AR439" s="147" t="s">
        <v>500</v>
      </c>
      <c r="AT439" s="147" t="s">
        <v>615</v>
      </c>
      <c r="AU439" s="147" t="s">
        <v>85</v>
      </c>
      <c r="AY439" s="17" t="s">
        <v>190</v>
      </c>
      <c r="BE439" s="148">
        <f>IF(N439="základní",J439,0)</f>
        <v>0</v>
      </c>
      <c r="BF439" s="148">
        <f>IF(N439="snížená",J439,0)</f>
        <v>0</v>
      </c>
      <c r="BG439" s="148">
        <f>IF(N439="zákl. přenesená",J439,0)</f>
        <v>0</v>
      </c>
      <c r="BH439" s="148">
        <f>IF(N439="sníž. přenesená",J439,0)</f>
        <v>0</v>
      </c>
      <c r="BI439" s="148">
        <f>IF(N439="nulová",J439,0)</f>
        <v>0</v>
      </c>
      <c r="BJ439" s="17" t="s">
        <v>83</v>
      </c>
      <c r="BK439" s="148">
        <f>ROUND(I439*H439,2)</f>
        <v>0</v>
      </c>
      <c r="BL439" s="17" t="s">
        <v>217</v>
      </c>
      <c r="BM439" s="147" t="s">
        <v>2965</v>
      </c>
    </row>
    <row r="440" spans="2:65" s="1" customFormat="1" ht="16.5" customHeight="1">
      <c r="B440" s="32"/>
      <c r="C440" s="183" t="s">
        <v>1216</v>
      </c>
      <c r="D440" s="183" t="s">
        <v>615</v>
      </c>
      <c r="E440" s="184" t="s">
        <v>2966</v>
      </c>
      <c r="F440" s="185" t="s">
        <v>2967</v>
      </c>
      <c r="G440" s="186" t="s">
        <v>271</v>
      </c>
      <c r="H440" s="187">
        <v>2</v>
      </c>
      <c r="I440" s="188"/>
      <c r="J440" s="189">
        <f>ROUND(I440*H440,2)</f>
        <v>0</v>
      </c>
      <c r="K440" s="185" t="s">
        <v>197</v>
      </c>
      <c r="L440" s="190"/>
      <c r="M440" s="191" t="s">
        <v>1</v>
      </c>
      <c r="N440" s="192" t="s">
        <v>41</v>
      </c>
      <c r="P440" s="145">
        <f>O440*H440</f>
        <v>0</v>
      </c>
      <c r="Q440" s="145">
        <v>0</v>
      </c>
      <c r="R440" s="145">
        <f>Q440*H440</f>
        <v>0</v>
      </c>
      <c r="S440" s="145">
        <v>0</v>
      </c>
      <c r="T440" s="146">
        <f>S440*H440</f>
        <v>0</v>
      </c>
      <c r="AR440" s="147" t="s">
        <v>500</v>
      </c>
      <c r="AT440" s="147" t="s">
        <v>615</v>
      </c>
      <c r="AU440" s="147" t="s">
        <v>85</v>
      </c>
      <c r="AY440" s="17" t="s">
        <v>190</v>
      </c>
      <c r="BE440" s="148">
        <f>IF(N440="základní",J440,0)</f>
        <v>0</v>
      </c>
      <c r="BF440" s="148">
        <f>IF(N440="snížená",J440,0)</f>
        <v>0</v>
      </c>
      <c r="BG440" s="148">
        <f>IF(N440="zákl. přenesená",J440,0)</f>
        <v>0</v>
      </c>
      <c r="BH440" s="148">
        <f>IF(N440="sníž. přenesená",J440,0)</f>
        <v>0</v>
      </c>
      <c r="BI440" s="148">
        <f>IF(N440="nulová",J440,0)</f>
        <v>0</v>
      </c>
      <c r="BJ440" s="17" t="s">
        <v>83</v>
      </c>
      <c r="BK440" s="148">
        <f>ROUND(I440*H440,2)</f>
        <v>0</v>
      </c>
      <c r="BL440" s="17" t="s">
        <v>217</v>
      </c>
      <c r="BM440" s="147" t="s">
        <v>2968</v>
      </c>
    </row>
    <row r="441" spans="2:65" s="1" customFormat="1" ht="21.75" customHeight="1">
      <c r="B441" s="32"/>
      <c r="C441" s="136" t="s">
        <v>1221</v>
      </c>
      <c r="D441" s="136" t="s">
        <v>193</v>
      </c>
      <c r="E441" s="137" t="s">
        <v>2969</v>
      </c>
      <c r="F441" s="138" t="s">
        <v>2970</v>
      </c>
      <c r="G441" s="139" t="s">
        <v>271</v>
      </c>
      <c r="H441" s="140">
        <v>1</v>
      </c>
      <c r="I441" s="141"/>
      <c r="J441" s="142">
        <f>ROUND(I441*H441,2)</f>
        <v>0</v>
      </c>
      <c r="K441" s="138" t="s">
        <v>197</v>
      </c>
      <c r="L441" s="32"/>
      <c r="M441" s="143" t="s">
        <v>1</v>
      </c>
      <c r="N441" s="144" t="s">
        <v>41</v>
      </c>
      <c r="P441" s="145">
        <f>O441*H441</f>
        <v>0</v>
      </c>
      <c r="Q441" s="145">
        <v>0</v>
      </c>
      <c r="R441" s="145">
        <f>Q441*H441</f>
        <v>0</v>
      </c>
      <c r="S441" s="145">
        <v>0</v>
      </c>
      <c r="T441" s="146">
        <f>S441*H441</f>
        <v>0</v>
      </c>
      <c r="AR441" s="147" t="s">
        <v>217</v>
      </c>
      <c r="AT441" s="147" t="s">
        <v>193</v>
      </c>
      <c r="AU441" s="147" t="s">
        <v>85</v>
      </c>
      <c r="AY441" s="17" t="s">
        <v>190</v>
      </c>
      <c r="BE441" s="148">
        <f>IF(N441="základní",J441,0)</f>
        <v>0</v>
      </c>
      <c r="BF441" s="148">
        <f>IF(N441="snížená",J441,0)</f>
        <v>0</v>
      </c>
      <c r="BG441" s="148">
        <f>IF(N441="zákl. přenesená",J441,0)</f>
        <v>0</v>
      </c>
      <c r="BH441" s="148">
        <f>IF(N441="sníž. přenesená",J441,0)</f>
        <v>0</v>
      </c>
      <c r="BI441" s="148">
        <f>IF(N441="nulová",J441,0)</f>
        <v>0</v>
      </c>
      <c r="BJ441" s="17" t="s">
        <v>83</v>
      </c>
      <c r="BK441" s="148">
        <f>ROUND(I441*H441,2)</f>
        <v>0</v>
      </c>
      <c r="BL441" s="17" t="s">
        <v>217</v>
      </c>
      <c r="BM441" s="147" t="s">
        <v>2971</v>
      </c>
    </row>
    <row r="442" spans="2:65" s="1" customFormat="1">
      <c r="B442" s="32"/>
      <c r="D442" s="149" t="s">
        <v>200</v>
      </c>
      <c r="F442" s="150" t="s">
        <v>2972</v>
      </c>
      <c r="I442" s="151"/>
      <c r="L442" s="32"/>
      <c r="M442" s="152"/>
      <c r="T442" s="56"/>
      <c r="AT442" s="17" t="s">
        <v>200</v>
      </c>
      <c r="AU442" s="17" t="s">
        <v>85</v>
      </c>
    </row>
    <row r="443" spans="2:65" s="1" customFormat="1" ht="21.75" customHeight="1">
      <c r="B443" s="32"/>
      <c r="C443" s="183" t="s">
        <v>1227</v>
      </c>
      <c r="D443" s="183" t="s">
        <v>615</v>
      </c>
      <c r="E443" s="184" t="s">
        <v>2973</v>
      </c>
      <c r="F443" s="185" t="s">
        <v>2974</v>
      </c>
      <c r="G443" s="186" t="s">
        <v>271</v>
      </c>
      <c r="H443" s="187">
        <v>1</v>
      </c>
      <c r="I443" s="188"/>
      <c r="J443" s="189">
        <f>ROUND(I443*H443,2)</f>
        <v>0</v>
      </c>
      <c r="K443" s="185" t="s">
        <v>197</v>
      </c>
      <c r="L443" s="190"/>
      <c r="M443" s="191" t="s">
        <v>1</v>
      </c>
      <c r="N443" s="192" t="s">
        <v>41</v>
      </c>
      <c r="P443" s="145">
        <f>O443*H443</f>
        <v>0</v>
      </c>
      <c r="Q443" s="145">
        <v>0</v>
      </c>
      <c r="R443" s="145">
        <f>Q443*H443</f>
        <v>0</v>
      </c>
      <c r="S443" s="145">
        <v>0</v>
      </c>
      <c r="T443" s="146">
        <f>S443*H443</f>
        <v>0</v>
      </c>
      <c r="AR443" s="147" t="s">
        <v>500</v>
      </c>
      <c r="AT443" s="147" t="s">
        <v>615</v>
      </c>
      <c r="AU443" s="147" t="s">
        <v>85</v>
      </c>
      <c r="AY443" s="17" t="s">
        <v>190</v>
      </c>
      <c r="BE443" s="148">
        <f>IF(N443="základní",J443,0)</f>
        <v>0</v>
      </c>
      <c r="BF443" s="148">
        <f>IF(N443="snížená",J443,0)</f>
        <v>0</v>
      </c>
      <c r="BG443" s="148">
        <f>IF(N443="zákl. přenesená",J443,0)</f>
        <v>0</v>
      </c>
      <c r="BH443" s="148">
        <f>IF(N443="sníž. přenesená",J443,0)</f>
        <v>0</v>
      </c>
      <c r="BI443" s="148">
        <f>IF(N443="nulová",J443,0)</f>
        <v>0</v>
      </c>
      <c r="BJ443" s="17" t="s">
        <v>83</v>
      </c>
      <c r="BK443" s="148">
        <f>ROUND(I443*H443,2)</f>
        <v>0</v>
      </c>
      <c r="BL443" s="17" t="s">
        <v>217</v>
      </c>
      <c r="BM443" s="147" t="s">
        <v>2975</v>
      </c>
    </row>
    <row r="444" spans="2:65" s="1" customFormat="1" ht="16.5" customHeight="1">
      <c r="B444" s="32"/>
      <c r="C444" s="136" t="s">
        <v>1232</v>
      </c>
      <c r="D444" s="136" t="s">
        <v>193</v>
      </c>
      <c r="E444" s="137" t="s">
        <v>2976</v>
      </c>
      <c r="F444" s="138" t="s">
        <v>2977</v>
      </c>
      <c r="G444" s="139" t="s">
        <v>271</v>
      </c>
      <c r="H444" s="140">
        <v>1</v>
      </c>
      <c r="I444" s="141"/>
      <c r="J444" s="142">
        <f>ROUND(I444*H444,2)</f>
        <v>0</v>
      </c>
      <c r="K444" s="138" t="s">
        <v>197</v>
      </c>
      <c r="L444" s="32"/>
      <c r="M444" s="143" t="s">
        <v>1</v>
      </c>
      <c r="N444" s="144" t="s">
        <v>41</v>
      </c>
      <c r="P444" s="145">
        <f>O444*H444</f>
        <v>0</v>
      </c>
      <c r="Q444" s="145">
        <v>0</v>
      </c>
      <c r="R444" s="145">
        <f>Q444*H444</f>
        <v>0</v>
      </c>
      <c r="S444" s="145">
        <v>0</v>
      </c>
      <c r="T444" s="146">
        <f>S444*H444</f>
        <v>0</v>
      </c>
      <c r="AR444" s="147" t="s">
        <v>217</v>
      </c>
      <c r="AT444" s="147" t="s">
        <v>193</v>
      </c>
      <c r="AU444" s="147" t="s">
        <v>85</v>
      </c>
      <c r="AY444" s="17" t="s">
        <v>190</v>
      </c>
      <c r="BE444" s="148">
        <f>IF(N444="základní",J444,0)</f>
        <v>0</v>
      </c>
      <c r="BF444" s="148">
        <f>IF(N444="snížená",J444,0)</f>
        <v>0</v>
      </c>
      <c r="BG444" s="148">
        <f>IF(N444="zákl. přenesená",J444,0)</f>
        <v>0</v>
      </c>
      <c r="BH444" s="148">
        <f>IF(N444="sníž. přenesená",J444,0)</f>
        <v>0</v>
      </c>
      <c r="BI444" s="148">
        <f>IF(N444="nulová",J444,0)</f>
        <v>0</v>
      </c>
      <c r="BJ444" s="17" t="s">
        <v>83</v>
      </c>
      <c r="BK444" s="148">
        <f>ROUND(I444*H444,2)</f>
        <v>0</v>
      </c>
      <c r="BL444" s="17" t="s">
        <v>217</v>
      </c>
      <c r="BM444" s="147" t="s">
        <v>2978</v>
      </c>
    </row>
    <row r="445" spans="2:65" s="1" customFormat="1">
      <c r="B445" s="32"/>
      <c r="D445" s="149" t="s">
        <v>200</v>
      </c>
      <c r="F445" s="150" t="s">
        <v>2979</v>
      </c>
      <c r="I445" s="151"/>
      <c r="L445" s="32"/>
      <c r="M445" s="152"/>
      <c r="T445" s="56"/>
      <c r="AT445" s="17" t="s">
        <v>200</v>
      </c>
      <c r="AU445" s="17" t="s">
        <v>85</v>
      </c>
    </row>
    <row r="446" spans="2:65" s="1" customFormat="1" ht="24.2" customHeight="1">
      <c r="B446" s="32"/>
      <c r="C446" s="183" t="s">
        <v>1236</v>
      </c>
      <c r="D446" s="183" t="s">
        <v>615</v>
      </c>
      <c r="E446" s="184" t="s">
        <v>2980</v>
      </c>
      <c r="F446" s="185" t="s">
        <v>2981</v>
      </c>
      <c r="G446" s="186" t="s">
        <v>271</v>
      </c>
      <c r="H446" s="187">
        <v>1</v>
      </c>
      <c r="I446" s="188"/>
      <c r="J446" s="189">
        <f>ROUND(I446*H446,2)</f>
        <v>0</v>
      </c>
      <c r="K446" s="185" t="s">
        <v>197</v>
      </c>
      <c r="L446" s="190"/>
      <c r="M446" s="191" t="s">
        <v>1</v>
      </c>
      <c r="N446" s="192" t="s">
        <v>41</v>
      </c>
      <c r="P446" s="145">
        <f>O446*H446</f>
        <v>0</v>
      </c>
      <c r="Q446" s="145">
        <v>0</v>
      </c>
      <c r="R446" s="145">
        <f>Q446*H446</f>
        <v>0</v>
      </c>
      <c r="S446" s="145">
        <v>0</v>
      </c>
      <c r="T446" s="146">
        <f>S446*H446</f>
        <v>0</v>
      </c>
      <c r="AR446" s="147" t="s">
        <v>500</v>
      </c>
      <c r="AT446" s="147" t="s">
        <v>615</v>
      </c>
      <c r="AU446" s="147" t="s">
        <v>85</v>
      </c>
      <c r="AY446" s="17" t="s">
        <v>190</v>
      </c>
      <c r="BE446" s="148">
        <f>IF(N446="základní",J446,0)</f>
        <v>0</v>
      </c>
      <c r="BF446" s="148">
        <f>IF(N446="snížená",J446,0)</f>
        <v>0</v>
      </c>
      <c r="BG446" s="148">
        <f>IF(N446="zákl. přenesená",J446,0)</f>
        <v>0</v>
      </c>
      <c r="BH446" s="148">
        <f>IF(N446="sníž. přenesená",J446,0)</f>
        <v>0</v>
      </c>
      <c r="BI446" s="148">
        <f>IF(N446="nulová",J446,0)</f>
        <v>0</v>
      </c>
      <c r="BJ446" s="17" t="s">
        <v>83</v>
      </c>
      <c r="BK446" s="148">
        <f>ROUND(I446*H446,2)</f>
        <v>0</v>
      </c>
      <c r="BL446" s="17" t="s">
        <v>217</v>
      </c>
      <c r="BM446" s="147" t="s">
        <v>2982</v>
      </c>
    </row>
    <row r="447" spans="2:65" s="1" customFormat="1" ht="16.5" customHeight="1">
      <c r="B447" s="32"/>
      <c r="C447" s="136" t="s">
        <v>1246</v>
      </c>
      <c r="D447" s="136" t="s">
        <v>193</v>
      </c>
      <c r="E447" s="137" t="s">
        <v>2983</v>
      </c>
      <c r="F447" s="138" t="s">
        <v>2984</v>
      </c>
      <c r="G447" s="139" t="s">
        <v>271</v>
      </c>
      <c r="H447" s="140">
        <v>1</v>
      </c>
      <c r="I447" s="141"/>
      <c r="J447" s="142">
        <f>ROUND(I447*H447,2)</f>
        <v>0</v>
      </c>
      <c r="K447" s="138" t="s">
        <v>197</v>
      </c>
      <c r="L447" s="32"/>
      <c r="M447" s="143" t="s">
        <v>1</v>
      </c>
      <c r="N447" s="144" t="s">
        <v>41</v>
      </c>
      <c r="P447" s="145">
        <f>O447*H447</f>
        <v>0</v>
      </c>
      <c r="Q447" s="145">
        <v>0</v>
      </c>
      <c r="R447" s="145">
        <f>Q447*H447</f>
        <v>0</v>
      </c>
      <c r="S447" s="145">
        <v>0</v>
      </c>
      <c r="T447" s="146">
        <f>S447*H447</f>
        <v>0</v>
      </c>
      <c r="AR447" s="147" t="s">
        <v>217</v>
      </c>
      <c r="AT447" s="147" t="s">
        <v>193</v>
      </c>
      <c r="AU447" s="147" t="s">
        <v>85</v>
      </c>
      <c r="AY447" s="17" t="s">
        <v>190</v>
      </c>
      <c r="BE447" s="148">
        <f>IF(N447="základní",J447,0)</f>
        <v>0</v>
      </c>
      <c r="BF447" s="148">
        <f>IF(N447="snížená",J447,0)</f>
        <v>0</v>
      </c>
      <c r="BG447" s="148">
        <f>IF(N447="zákl. přenesená",J447,0)</f>
        <v>0</v>
      </c>
      <c r="BH447" s="148">
        <f>IF(N447="sníž. přenesená",J447,0)</f>
        <v>0</v>
      </c>
      <c r="BI447" s="148">
        <f>IF(N447="nulová",J447,0)</f>
        <v>0</v>
      </c>
      <c r="BJ447" s="17" t="s">
        <v>83</v>
      </c>
      <c r="BK447" s="148">
        <f>ROUND(I447*H447,2)</f>
        <v>0</v>
      </c>
      <c r="BL447" s="17" t="s">
        <v>217</v>
      </c>
      <c r="BM447" s="147" t="s">
        <v>2985</v>
      </c>
    </row>
    <row r="448" spans="2:65" s="1" customFormat="1">
      <c r="B448" s="32"/>
      <c r="D448" s="149" t="s">
        <v>200</v>
      </c>
      <c r="F448" s="150" t="s">
        <v>2986</v>
      </c>
      <c r="I448" s="151"/>
      <c r="L448" s="32"/>
      <c r="M448" s="152"/>
      <c r="T448" s="56"/>
      <c r="AT448" s="17" t="s">
        <v>200</v>
      </c>
      <c r="AU448" s="17" t="s">
        <v>85</v>
      </c>
    </row>
    <row r="449" spans="2:65" s="1" customFormat="1" ht="16.5" customHeight="1">
      <c r="B449" s="32"/>
      <c r="C449" s="183" t="s">
        <v>1252</v>
      </c>
      <c r="D449" s="183" t="s">
        <v>615</v>
      </c>
      <c r="E449" s="184" t="s">
        <v>2987</v>
      </c>
      <c r="F449" s="185" t="s">
        <v>2988</v>
      </c>
      <c r="G449" s="186" t="s">
        <v>271</v>
      </c>
      <c r="H449" s="187">
        <v>1</v>
      </c>
      <c r="I449" s="188"/>
      <c r="J449" s="189">
        <f>ROUND(I449*H449,2)</f>
        <v>0</v>
      </c>
      <c r="K449" s="185" t="s">
        <v>197</v>
      </c>
      <c r="L449" s="190"/>
      <c r="M449" s="191" t="s">
        <v>1</v>
      </c>
      <c r="N449" s="192" t="s">
        <v>41</v>
      </c>
      <c r="P449" s="145">
        <f>O449*H449</f>
        <v>0</v>
      </c>
      <c r="Q449" s="145">
        <v>0</v>
      </c>
      <c r="R449" s="145">
        <f>Q449*H449</f>
        <v>0</v>
      </c>
      <c r="S449" s="145">
        <v>0</v>
      </c>
      <c r="T449" s="146">
        <f>S449*H449</f>
        <v>0</v>
      </c>
      <c r="AR449" s="147" t="s">
        <v>500</v>
      </c>
      <c r="AT449" s="147" t="s">
        <v>615</v>
      </c>
      <c r="AU449" s="147" t="s">
        <v>85</v>
      </c>
      <c r="AY449" s="17" t="s">
        <v>190</v>
      </c>
      <c r="BE449" s="148">
        <f>IF(N449="základní",J449,0)</f>
        <v>0</v>
      </c>
      <c r="BF449" s="148">
        <f>IF(N449="snížená",J449,0)</f>
        <v>0</v>
      </c>
      <c r="BG449" s="148">
        <f>IF(N449="zákl. přenesená",J449,0)</f>
        <v>0</v>
      </c>
      <c r="BH449" s="148">
        <f>IF(N449="sníž. přenesená",J449,0)</f>
        <v>0</v>
      </c>
      <c r="BI449" s="148">
        <f>IF(N449="nulová",J449,0)</f>
        <v>0</v>
      </c>
      <c r="BJ449" s="17" t="s">
        <v>83</v>
      </c>
      <c r="BK449" s="148">
        <f>ROUND(I449*H449,2)</f>
        <v>0</v>
      </c>
      <c r="BL449" s="17" t="s">
        <v>217</v>
      </c>
      <c r="BM449" s="147" t="s">
        <v>2989</v>
      </c>
    </row>
    <row r="450" spans="2:65" s="1" customFormat="1" ht="21.75" customHeight="1">
      <c r="B450" s="32"/>
      <c r="C450" s="136" t="s">
        <v>1258</v>
      </c>
      <c r="D450" s="136" t="s">
        <v>193</v>
      </c>
      <c r="E450" s="137" t="s">
        <v>2990</v>
      </c>
      <c r="F450" s="138" t="s">
        <v>2991</v>
      </c>
      <c r="G450" s="139" t="s">
        <v>435</v>
      </c>
      <c r="H450" s="140">
        <v>18</v>
      </c>
      <c r="I450" s="141"/>
      <c r="J450" s="142">
        <f>ROUND(I450*H450,2)</f>
        <v>0</v>
      </c>
      <c r="K450" s="138" t="s">
        <v>197</v>
      </c>
      <c r="L450" s="32"/>
      <c r="M450" s="143" t="s">
        <v>1</v>
      </c>
      <c r="N450" s="144" t="s">
        <v>41</v>
      </c>
      <c r="P450" s="145">
        <f>O450*H450</f>
        <v>0</v>
      </c>
      <c r="Q450" s="145">
        <v>0</v>
      </c>
      <c r="R450" s="145">
        <f>Q450*H450</f>
        <v>0</v>
      </c>
      <c r="S450" s="145">
        <v>0</v>
      </c>
      <c r="T450" s="146">
        <f>S450*H450</f>
        <v>0</v>
      </c>
      <c r="AR450" s="147" t="s">
        <v>217</v>
      </c>
      <c r="AT450" s="147" t="s">
        <v>193</v>
      </c>
      <c r="AU450" s="147" t="s">
        <v>85</v>
      </c>
      <c r="AY450" s="17" t="s">
        <v>190</v>
      </c>
      <c r="BE450" s="148">
        <f>IF(N450="základní",J450,0)</f>
        <v>0</v>
      </c>
      <c r="BF450" s="148">
        <f>IF(N450="snížená",J450,0)</f>
        <v>0</v>
      </c>
      <c r="BG450" s="148">
        <f>IF(N450="zákl. přenesená",J450,0)</f>
        <v>0</v>
      </c>
      <c r="BH450" s="148">
        <f>IF(N450="sníž. přenesená",J450,0)</f>
        <v>0</v>
      </c>
      <c r="BI450" s="148">
        <f>IF(N450="nulová",J450,0)</f>
        <v>0</v>
      </c>
      <c r="BJ450" s="17" t="s">
        <v>83</v>
      </c>
      <c r="BK450" s="148">
        <f>ROUND(I450*H450,2)</f>
        <v>0</v>
      </c>
      <c r="BL450" s="17" t="s">
        <v>217</v>
      </c>
      <c r="BM450" s="147" t="s">
        <v>2992</v>
      </c>
    </row>
    <row r="451" spans="2:65" s="1" customFormat="1">
      <c r="B451" s="32"/>
      <c r="D451" s="149" t="s">
        <v>200</v>
      </c>
      <c r="F451" s="150" t="s">
        <v>2993</v>
      </c>
      <c r="I451" s="151"/>
      <c r="L451" s="32"/>
      <c r="M451" s="152"/>
      <c r="T451" s="56"/>
      <c r="AT451" s="17" t="s">
        <v>200</v>
      </c>
      <c r="AU451" s="17" t="s">
        <v>85</v>
      </c>
    </row>
    <row r="452" spans="2:65" s="1" customFormat="1" ht="24.2" customHeight="1">
      <c r="B452" s="32"/>
      <c r="C452" s="136" t="s">
        <v>1264</v>
      </c>
      <c r="D452" s="136" t="s">
        <v>193</v>
      </c>
      <c r="E452" s="137" t="s">
        <v>2994</v>
      </c>
      <c r="F452" s="138" t="s">
        <v>2995</v>
      </c>
      <c r="G452" s="139" t="s">
        <v>435</v>
      </c>
      <c r="H452" s="140">
        <v>18</v>
      </c>
      <c r="I452" s="141"/>
      <c r="J452" s="142">
        <f>ROUND(I452*H452,2)</f>
        <v>0</v>
      </c>
      <c r="K452" s="138" t="s">
        <v>197</v>
      </c>
      <c r="L452" s="32"/>
      <c r="M452" s="143" t="s">
        <v>1</v>
      </c>
      <c r="N452" s="144" t="s">
        <v>41</v>
      </c>
      <c r="P452" s="145">
        <f>O452*H452</f>
        <v>0</v>
      </c>
      <c r="Q452" s="145">
        <v>0</v>
      </c>
      <c r="R452" s="145">
        <f>Q452*H452</f>
        <v>0</v>
      </c>
      <c r="S452" s="145">
        <v>0</v>
      </c>
      <c r="T452" s="146">
        <f>S452*H452</f>
        <v>0</v>
      </c>
      <c r="AR452" s="147" t="s">
        <v>217</v>
      </c>
      <c r="AT452" s="147" t="s">
        <v>193</v>
      </c>
      <c r="AU452" s="147" t="s">
        <v>85</v>
      </c>
      <c r="AY452" s="17" t="s">
        <v>190</v>
      </c>
      <c r="BE452" s="148">
        <f>IF(N452="základní",J452,0)</f>
        <v>0</v>
      </c>
      <c r="BF452" s="148">
        <f>IF(N452="snížená",J452,0)</f>
        <v>0</v>
      </c>
      <c r="BG452" s="148">
        <f>IF(N452="zákl. přenesená",J452,0)</f>
        <v>0</v>
      </c>
      <c r="BH452" s="148">
        <f>IF(N452="sníž. přenesená",J452,0)</f>
        <v>0</v>
      </c>
      <c r="BI452" s="148">
        <f>IF(N452="nulová",J452,0)</f>
        <v>0</v>
      </c>
      <c r="BJ452" s="17" t="s">
        <v>83</v>
      </c>
      <c r="BK452" s="148">
        <f>ROUND(I452*H452,2)</f>
        <v>0</v>
      </c>
      <c r="BL452" s="17" t="s">
        <v>217</v>
      </c>
      <c r="BM452" s="147" t="s">
        <v>2996</v>
      </c>
    </row>
    <row r="453" spans="2:65" s="1" customFormat="1">
      <c r="B453" s="32"/>
      <c r="D453" s="149" t="s">
        <v>200</v>
      </c>
      <c r="F453" s="150" t="s">
        <v>2997</v>
      </c>
      <c r="I453" s="151"/>
      <c r="L453" s="32"/>
      <c r="M453" s="152"/>
      <c r="T453" s="56"/>
      <c r="AT453" s="17" t="s">
        <v>200</v>
      </c>
      <c r="AU453" s="17" t="s">
        <v>85</v>
      </c>
    </row>
    <row r="454" spans="2:65" s="1" customFormat="1" ht="21.75" customHeight="1">
      <c r="B454" s="32"/>
      <c r="C454" s="136" t="s">
        <v>1271</v>
      </c>
      <c r="D454" s="136" t="s">
        <v>193</v>
      </c>
      <c r="E454" s="137" t="s">
        <v>2306</v>
      </c>
      <c r="F454" s="138" t="s">
        <v>2307</v>
      </c>
      <c r="G454" s="139" t="s">
        <v>435</v>
      </c>
      <c r="H454" s="140">
        <v>51</v>
      </c>
      <c r="I454" s="141"/>
      <c r="J454" s="142">
        <f>ROUND(I454*H454,2)</f>
        <v>0</v>
      </c>
      <c r="K454" s="138" t="s">
        <v>197</v>
      </c>
      <c r="L454" s="32"/>
      <c r="M454" s="143" t="s">
        <v>1</v>
      </c>
      <c r="N454" s="144" t="s">
        <v>41</v>
      </c>
      <c r="P454" s="145">
        <f>O454*H454</f>
        <v>0</v>
      </c>
      <c r="Q454" s="145">
        <v>0</v>
      </c>
      <c r="R454" s="145">
        <f>Q454*H454</f>
        <v>0</v>
      </c>
      <c r="S454" s="145">
        <v>0</v>
      </c>
      <c r="T454" s="146">
        <f>S454*H454</f>
        <v>0</v>
      </c>
      <c r="AR454" s="147" t="s">
        <v>217</v>
      </c>
      <c r="AT454" s="147" t="s">
        <v>193</v>
      </c>
      <c r="AU454" s="147" t="s">
        <v>85</v>
      </c>
      <c r="AY454" s="17" t="s">
        <v>190</v>
      </c>
      <c r="BE454" s="148">
        <f>IF(N454="základní",J454,0)</f>
        <v>0</v>
      </c>
      <c r="BF454" s="148">
        <f>IF(N454="snížená",J454,0)</f>
        <v>0</v>
      </c>
      <c r="BG454" s="148">
        <f>IF(N454="zákl. přenesená",J454,0)</f>
        <v>0</v>
      </c>
      <c r="BH454" s="148">
        <f>IF(N454="sníž. přenesená",J454,0)</f>
        <v>0</v>
      </c>
      <c r="BI454" s="148">
        <f>IF(N454="nulová",J454,0)</f>
        <v>0</v>
      </c>
      <c r="BJ454" s="17" t="s">
        <v>83</v>
      </c>
      <c r="BK454" s="148">
        <f>ROUND(I454*H454,2)</f>
        <v>0</v>
      </c>
      <c r="BL454" s="17" t="s">
        <v>217</v>
      </c>
      <c r="BM454" s="147" t="s">
        <v>2998</v>
      </c>
    </row>
    <row r="455" spans="2:65" s="1" customFormat="1">
      <c r="B455" s="32"/>
      <c r="D455" s="149" t="s">
        <v>200</v>
      </c>
      <c r="F455" s="150" t="s">
        <v>2308</v>
      </c>
      <c r="I455" s="151"/>
      <c r="L455" s="32"/>
      <c r="M455" s="152"/>
      <c r="T455" s="56"/>
      <c r="AT455" s="17" t="s">
        <v>200</v>
      </c>
      <c r="AU455" s="17" t="s">
        <v>85</v>
      </c>
    </row>
    <row r="456" spans="2:65" s="1" customFormat="1" ht="24.2" customHeight="1">
      <c r="B456" s="32"/>
      <c r="C456" s="136" t="s">
        <v>1284</v>
      </c>
      <c r="D456" s="136" t="s">
        <v>193</v>
      </c>
      <c r="E456" s="137" t="s">
        <v>2614</v>
      </c>
      <c r="F456" s="138" t="s">
        <v>2615</v>
      </c>
      <c r="G456" s="139" t="s">
        <v>435</v>
      </c>
      <c r="H456" s="140">
        <v>51</v>
      </c>
      <c r="I456" s="141"/>
      <c r="J456" s="142">
        <f>ROUND(I456*H456,2)</f>
        <v>0</v>
      </c>
      <c r="K456" s="138" t="s">
        <v>197</v>
      </c>
      <c r="L456" s="32"/>
      <c r="M456" s="143" t="s">
        <v>1</v>
      </c>
      <c r="N456" s="144" t="s">
        <v>41</v>
      </c>
      <c r="P456" s="145">
        <f>O456*H456</f>
        <v>0</v>
      </c>
      <c r="Q456" s="145">
        <v>0</v>
      </c>
      <c r="R456" s="145">
        <f>Q456*H456</f>
        <v>0</v>
      </c>
      <c r="S456" s="145">
        <v>0</v>
      </c>
      <c r="T456" s="146">
        <f>S456*H456</f>
        <v>0</v>
      </c>
      <c r="AR456" s="147" t="s">
        <v>217</v>
      </c>
      <c r="AT456" s="147" t="s">
        <v>193</v>
      </c>
      <c r="AU456" s="147" t="s">
        <v>85</v>
      </c>
      <c r="AY456" s="17" t="s">
        <v>190</v>
      </c>
      <c r="BE456" s="148">
        <f>IF(N456="základní",J456,0)</f>
        <v>0</v>
      </c>
      <c r="BF456" s="148">
        <f>IF(N456="snížená",J456,0)</f>
        <v>0</v>
      </c>
      <c r="BG456" s="148">
        <f>IF(N456="zákl. přenesená",J456,0)</f>
        <v>0</v>
      </c>
      <c r="BH456" s="148">
        <f>IF(N456="sníž. přenesená",J456,0)</f>
        <v>0</v>
      </c>
      <c r="BI456" s="148">
        <f>IF(N456="nulová",J456,0)</f>
        <v>0</v>
      </c>
      <c r="BJ456" s="17" t="s">
        <v>83</v>
      </c>
      <c r="BK456" s="148">
        <f>ROUND(I456*H456,2)</f>
        <v>0</v>
      </c>
      <c r="BL456" s="17" t="s">
        <v>217</v>
      </c>
      <c r="BM456" s="147" t="s">
        <v>2999</v>
      </c>
    </row>
    <row r="457" spans="2:65" s="1" customFormat="1">
      <c r="B457" s="32"/>
      <c r="D457" s="149" t="s">
        <v>200</v>
      </c>
      <c r="F457" s="150" t="s">
        <v>2616</v>
      </c>
      <c r="I457" s="151"/>
      <c r="L457" s="32"/>
      <c r="M457" s="152"/>
      <c r="T457" s="56"/>
      <c r="AT457" s="17" t="s">
        <v>200</v>
      </c>
      <c r="AU457" s="17" t="s">
        <v>85</v>
      </c>
    </row>
    <row r="458" spans="2:65" s="1" customFormat="1" ht="24.2" customHeight="1">
      <c r="B458" s="32"/>
      <c r="C458" s="136" t="s">
        <v>1293</v>
      </c>
      <c r="D458" s="136" t="s">
        <v>193</v>
      </c>
      <c r="E458" s="137" t="s">
        <v>3000</v>
      </c>
      <c r="F458" s="138" t="s">
        <v>3001</v>
      </c>
      <c r="G458" s="139" t="s">
        <v>284</v>
      </c>
      <c r="H458" s="140">
        <v>0.76200000000000001</v>
      </c>
      <c r="I458" s="141"/>
      <c r="J458" s="142">
        <f>ROUND(I458*H458,2)</f>
        <v>0</v>
      </c>
      <c r="K458" s="138" t="s">
        <v>197</v>
      </c>
      <c r="L458" s="32"/>
      <c r="M458" s="143" t="s">
        <v>1</v>
      </c>
      <c r="N458" s="144" t="s">
        <v>41</v>
      </c>
      <c r="P458" s="145">
        <f>O458*H458</f>
        <v>0</v>
      </c>
      <c r="Q458" s="145">
        <v>0</v>
      </c>
      <c r="R458" s="145">
        <f>Q458*H458</f>
        <v>0</v>
      </c>
      <c r="S458" s="145">
        <v>0</v>
      </c>
      <c r="T458" s="146">
        <f>S458*H458</f>
        <v>0</v>
      </c>
      <c r="AR458" s="147" t="s">
        <v>217</v>
      </c>
      <c r="AT458" s="147" t="s">
        <v>193</v>
      </c>
      <c r="AU458" s="147" t="s">
        <v>85</v>
      </c>
      <c r="AY458" s="17" t="s">
        <v>190</v>
      </c>
      <c r="BE458" s="148">
        <f>IF(N458="základní",J458,0)</f>
        <v>0</v>
      </c>
      <c r="BF458" s="148">
        <f>IF(N458="snížená",J458,0)</f>
        <v>0</v>
      </c>
      <c r="BG458" s="148">
        <f>IF(N458="zákl. přenesená",J458,0)</f>
        <v>0</v>
      </c>
      <c r="BH458" s="148">
        <f>IF(N458="sníž. přenesená",J458,0)</f>
        <v>0</v>
      </c>
      <c r="BI458" s="148">
        <f>IF(N458="nulová",J458,0)</f>
        <v>0</v>
      </c>
      <c r="BJ458" s="17" t="s">
        <v>83</v>
      </c>
      <c r="BK458" s="148">
        <f>ROUND(I458*H458,2)</f>
        <v>0</v>
      </c>
      <c r="BL458" s="17" t="s">
        <v>217</v>
      </c>
      <c r="BM458" s="147" t="s">
        <v>3002</v>
      </c>
    </row>
    <row r="459" spans="2:65" s="1" customFormat="1">
      <c r="B459" s="32"/>
      <c r="D459" s="149" t="s">
        <v>200</v>
      </c>
      <c r="F459" s="150" t="s">
        <v>3003</v>
      </c>
      <c r="I459" s="151"/>
      <c r="L459" s="32"/>
      <c r="M459" s="152"/>
      <c r="T459" s="56"/>
      <c r="AT459" s="17" t="s">
        <v>200</v>
      </c>
      <c r="AU459" s="17" t="s">
        <v>85</v>
      </c>
    </row>
    <row r="460" spans="2:65" s="12" customFormat="1">
      <c r="B460" s="160"/>
      <c r="D460" s="153" t="s">
        <v>256</v>
      </c>
      <c r="E460" s="161" t="s">
        <v>1</v>
      </c>
      <c r="F460" s="162" t="s">
        <v>3004</v>
      </c>
      <c r="H460" s="163">
        <v>0.76200000000000001</v>
      </c>
      <c r="I460" s="164"/>
      <c r="L460" s="160"/>
      <c r="M460" s="165"/>
      <c r="T460" s="166"/>
      <c r="AT460" s="161" t="s">
        <v>256</v>
      </c>
      <c r="AU460" s="161" t="s">
        <v>85</v>
      </c>
      <c r="AV460" s="12" t="s">
        <v>85</v>
      </c>
      <c r="AW460" s="12" t="s">
        <v>32</v>
      </c>
      <c r="AX460" s="12" t="s">
        <v>76</v>
      </c>
      <c r="AY460" s="161" t="s">
        <v>190</v>
      </c>
    </row>
    <row r="461" spans="2:65" s="14" customFormat="1">
      <c r="B461" s="173"/>
      <c r="D461" s="153" t="s">
        <v>256</v>
      </c>
      <c r="E461" s="174" t="s">
        <v>1</v>
      </c>
      <c r="F461" s="175" t="s">
        <v>267</v>
      </c>
      <c r="H461" s="176">
        <v>0.76200000000000001</v>
      </c>
      <c r="I461" s="177"/>
      <c r="L461" s="173"/>
      <c r="M461" s="178"/>
      <c r="T461" s="179"/>
      <c r="AT461" s="174" t="s">
        <v>256</v>
      </c>
      <c r="AU461" s="174" t="s">
        <v>85</v>
      </c>
      <c r="AV461" s="14" t="s">
        <v>217</v>
      </c>
      <c r="AW461" s="14" t="s">
        <v>32</v>
      </c>
      <c r="AX461" s="14" t="s">
        <v>83</v>
      </c>
      <c r="AY461" s="174" t="s">
        <v>190</v>
      </c>
    </row>
    <row r="462" spans="2:65" s="1" customFormat="1" ht="21.75" customHeight="1">
      <c r="B462" s="32"/>
      <c r="C462" s="136" t="s">
        <v>1299</v>
      </c>
      <c r="D462" s="136" t="s">
        <v>193</v>
      </c>
      <c r="E462" s="137" t="s">
        <v>3005</v>
      </c>
      <c r="F462" s="138" t="s">
        <v>3006</v>
      </c>
      <c r="G462" s="139" t="s">
        <v>284</v>
      </c>
      <c r="H462" s="140">
        <v>0.76200000000000001</v>
      </c>
      <c r="I462" s="141"/>
      <c r="J462" s="142">
        <f>ROUND(I462*H462,2)</f>
        <v>0</v>
      </c>
      <c r="K462" s="138" t="s">
        <v>197</v>
      </c>
      <c r="L462" s="32"/>
      <c r="M462" s="143" t="s">
        <v>1</v>
      </c>
      <c r="N462" s="144" t="s">
        <v>41</v>
      </c>
      <c r="P462" s="145">
        <f>O462*H462</f>
        <v>0</v>
      </c>
      <c r="Q462" s="145">
        <v>0</v>
      </c>
      <c r="R462" s="145">
        <f>Q462*H462</f>
        <v>0</v>
      </c>
      <c r="S462" s="145">
        <v>0</v>
      </c>
      <c r="T462" s="146">
        <f>S462*H462</f>
        <v>0</v>
      </c>
      <c r="AR462" s="147" t="s">
        <v>217</v>
      </c>
      <c r="AT462" s="147" t="s">
        <v>193</v>
      </c>
      <c r="AU462" s="147" t="s">
        <v>85</v>
      </c>
      <c r="AY462" s="17" t="s">
        <v>190</v>
      </c>
      <c r="BE462" s="148">
        <f>IF(N462="základní",J462,0)</f>
        <v>0</v>
      </c>
      <c r="BF462" s="148">
        <f>IF(N462="snížená",J462,0)</f>
        <v>0</v>
      </c>
      <c r="BG462" s="148">
        <f>IF(N462="zákl. přenesená",J462,0)</f>
        <v>0</v>
      </c>
      <c r="BH462" s="148">
        <f>IF(N462="sníž. přenesená",J462,0)</f>
        <v>0</v>
      </c>
      <c r="BI462" s="148">
        <f>IF(N462="nulová",J462,0)</f>
        <v>0</v>
      </c>
      <c r="BJ462" s="17" t="s">
        <v>83</v>
      </c>
      <c r="BK462" s="148">
        <f>ROUND(I462*H462,2)</f>
        <v>0</v>
      </c>
      <c r="BL462" s="17" t="s">
        <v>217</v>
      </c>
      <c r="BM462" s="147" t="s">
        <v>3007</v>
      </c>
    </row>
    <row r="463" spans="2:65" s="1" customFormat="1">
      <c r="B463" s="32"/>
      <c r="D463" s="149" t="s">
        <v>200</v>
      </c>
      <c r="F463" s="150" t="s">
        <v>3008</v>
      </c>
      <c r="I463" s="151"/>
      <c r="L463" s="32"/>
      <c r="M463" s="152"/>
      <c r="T463" s="56"/>
      <c r="AT463" s="17" t="s">
        <v>200</v>
      </c>
      <c r="AU463" s="17" t="s">
        <v>85</v>
      </c>
    </row>
    <row r="464" spans="2:65" s="1" customFormat="1" ht="24.2" customHeight="1">
      <c r="B464" s="32"/>
      <c r="C464" s="136" t="s">
        <v>1307</v>
      </c>
      <c r="D464" s="136" t="s">
        <v>193</v>
      </c>
      <c r="E464" s="137" t="s">
        <v>3009</v>
      </c>
      <c r="F464" s="138" t="s">
        <v>3010</v>
      </c>
      <c r="G464" s="139" t="s">
        <v>284</v>
      </c>
      <c r="H464" s="140">
        <v>5.3999999999999999E-2</v>
      </c>
      <c r="I464" s="141"/>
      <c r="J464" s="142">
        <f>ROUND(I464*H464,2)</f>
        <v>0</v>
      </c>
      <c r="K464" s="138" t="s">
        <v>197</v>
      </c>
      <c r="L464" s="32"/>
      <c r="M464" s="143" t="s">
        <v>1</v>
      </c>
      <c r="N464" s="144" t="s">
        <v>41</v>
      </c>
      <c r="P464" s="145">
        <f>O464*H464</f>
        <v>0</v>
      </c>
      <c r="Q464" s="145">
        <v>0</v>
      </c>
      <c r="R464" s="145">
        <f>Q464*H464</f>
        <v>0</v>
      </c>
      <c r="S464" s="145">
        <v>0</v>
      </c>
      <c r="T464" s="146">
        <f>S464*H464</f>
        <v>0</v>
      </c>
      <c r="AR464" s="147" t="s">
        <v>217</v>
      </c>
      <c r="AT464" s="147" t="s">
        <v>193</v>
      </c>
      <c r="AU464" s="147" t="s">
        <v>85</v>
      </c>
      <c r="AY464" s="17" t="s">
        <v>190</v>
      </c>
      <c r="BE464" s="148">
        <f>IF(N464="základní",J464,0)</f>
        <v>0</v>
      </c>
      <c r="BF464" s="148">
        <f>IF(N464="snížená",J464,0)</f>
        <v>0</v>
      </c>
      <c r="BG464" s="148">
        <f>IF(N464="zákl. přenesená",J464,0)</f>
        <v>0</v>
      </c>
      <c r="BH464" s="148">
        <f>IF(N464="sníž. přenesená",J464,0)</f>
        <v>0</v>
      </c>
      <c r="BI464" s="148">
        <f>IF(N464="nulová",J464,0)</f>
        <v>0</v>
      </c>
      <c r="BJ464" s="17" t="s">
        <v>83</v>
      </c>
      <c r="BK464" s="148">
        <f>ROUND(I464*H464,2)</f>
        <v>0</v>
      </c>
      <c r="BL464" s="17" t="s">
        <v>217</v>
      </c>
      <c r="BM464" s="147" t="s">
        <v>3011</v>
      </c>
    </row>
    <row r="465" spans="2:65" s="1" customFormat="1">
      <c r="B465" s="32"/>
      <c r="D465" s="149" t="s">
        <v>200</v>
      </c>
      <c r="F465" s="150" t="s">
        <v>3012</v>
      </c>
      <c r="I465" s="151"/>
      <c r="L465" s="32"/>
      <c r="M465" s="152"/>
      <c r="T465" s="56"/>
      <c r="AT465" s="17" t="s">
        <v>200</v>
      </c>
      <c r="AU465" s="17" t="s">
        <v>85</v>
      </c>
    </row>
    <row r="466" spans="2:65" s="12" customFormat="1">
      <c r="B466" s="160"/>
      <c r="D466" s="153" t="s">
        <v>256</v>
      </c>
      <c r="E466" s="161" t="s">
        <v>1</v>
      </c>
      <c r="F466" s="162" t="s">
        <v>3013</v>
      </c>
      <c r="H466" s="163">
        <v>5.3999999999999999E-2</v>
      </c>
      <c r="I466" s="164"/>
      <c r="L466" s="160"/>
      <c r="M466" s="165"/>
      <c r="T466" s="166"/>
      <c r="AT466" s="161" t="s">
        <v>256</v>
      </c>
      <c r="AU466" s="161" t="s">
        <v>85</v>
      </c>
      <c r="AV466" s="12" t="s">
        <v>85</v>
      </c>
      <c r="AW466" s="12" t="s">
        <v>32</v>
      </c>
      <c r="AX466" s="12" t="s">
        <v>76</v>
      </c>
      <c r="AY466" s="161" t="s">
        <v>190</v>
      </c>
    </row>
    <row r="467" spans="2:65" s="14" customFormat="1">
      <c r="B467" s="173"/>
      <c r="D467" s="153" t="s">
        <v>256</v>
      </c>
      <c r="E467" s="174" t="s">
        <v>1</v>
      </c>
      <c r="F467" s="175" t="s">
        <v>267</v>
      </c>
      <c r="H467" s="176">
        <v>5.3999999999999999E-2</v>
      </c>
      <c r="I467" s="177"/>
      <c r="L467" s="173"/>
      <c r="M467" s="178"/>
      <c r="T467" s="179"/>
      <c r="AT467" s="174" t="s">
        <v>256</v>
      </c>
      <c r="AU467" s="174" t="s">
        <v>85</v>
      </c>
      <c r="AV467" s="14" t="s">
        <v>217</v>
      </c>
      <c r="AW467" s="14" t="s">
        <v>32</v>
      </c>
      <c r="AX467" s="14" t="s">
        <v>83</v>
      </c>
      <c r="AY467" s="174" t="s">
        <v>190</v>
      </c>
    </row>
    <row r="468" spans="2:65" s="1" customFormat="1" ht="24.2" customHeight="1">
      <c r="B468" s="32"/>
      <c r="C468" s="136" t="s">
        <v>1313</v>
      </c>
      <c r="D468" s="136" t="s">
        <v>193</v>
      </c>
      <c r="E468" s="137" t="s">
        <v>3014</v>
      </c>
      <c r="F468" s="138" t="s">
        <v>3015</v>
      </c>
      <c r="G468" s="139" t="s">
        <v>253</v>
      </c>
      <c r="H468" s="140">
        <v>10.164</v>
      </c>
      <c r="I468" s="141"/>
      <c r="J468" s="142">
        <f>ROUND(I468*H468,2)</f>
        <v>0</v>
      </c>
      <c r="K468" s="138" t="s">
        <v>197</v>
      </c>
      <c r="L468" s="32"/>
      <c r="M468" s="143" t="s">
        <v>1</v>
      </c>
      <c r="N468" s="144" t="s">
        <v>41</v>
      </c>
      <c r="P468" s="145">
        <f>O468*H468</f>
        <v>0</v>
      </c>
      <c r="Q468" s="145">
        <v>0</v>
      </c>
      <c r="R468" s="145">
        <f>Q468*H468</f>
        <v>0</v>
      </c>
      <c r="S468" s="145">
        <v>0</v>
      </c>
      <c r="T468" s="146">
        <f>S468*H468</f>
        <v>0</v>
      </c>
      <c r="AR468" s="147" t="s">
        <v>217</v>
      </c>
      <c r="AT468" s="147" t="s">
        <v>193</v>
      </c>
      <c r="AU468" s="147" t="s">
        <v>85</v>
      </c>
      <c r="AY468" s="17" t="s">
        <v>190</v>
      </c>
      <c r="BE468" s="148">
        <f>IF(N468="základní",J468,0)</f>
        <v>0</v>
      </c>
      <c r="BF468" s="148">
        <f>IF(N468="snížená",J468,0)</f>
        <v>0</v>
      </c>
      <c r="BG468" s="148">
        <f>IF(N468="zákl. přenesená",J468,0)</f>
        <v>0</v>
      </c>
      <c r="BH468" s="148">
        <f>IF(N468="sníž. přenesená",J468,0)</f>
        <v>0</v>
      </c>
      <c r="BI468" s="148">
        <f>IF(N468="nulová",J468,0)</f>
        <v>0</v>
      </c>
      <c r="BJ468" s="17" t="s">
        <v>83</v>
      </c>
      <c r="BK468" s="148">
        <f>ROUND(I468*H468,2)</f>
        <v>0</v>
      </c>
      <c r="BL468" s="17" t="s">
        <v>217</v>
      </c>
      <c r="BM468" s="147" t="s">
        <v>3016</v>
      </c>
    </row>
    <row r="469" spans="2:65" s="1" customFormat="1">
      <c r="B469" s="32"/>
      <c r="D469" s="149" t="s">
        <v>200</v>
      </c>
      <c r="F469" s="150" t="s">
        <v>3017</v>
      </c>
      <c r="I469" s="151"/>
      <c r="L469" s="32"/>
      <c r="M469" s="152"/>
      <c r="T469" s="56"/>
      <c r="AT469" s="17" t="s">
        <v>200</v>
      </c>
      <c r="AU469" s="17" t="s">
        <v>85</v>
      </c>
    </row>
    <row r="470" spans="2:65" s="12" customFormat="1">
      <c r="B470" s="160"/>
      <c r="D470" s="153" t="s">
        <v>256</v>
      </c>
      <c r="E470" s="161" t="s">
        <v>1</v>
      </c>
      <c r="F470" s="162" t="s">
        <v>3018</v>
      </c>
      <c r="H470" s="163">
        <v>10.164</v>
      </c>
      <c r="I470" s="164"/>
      <c r="L470" s="160"/>
      <c r="M470" s="165"/>
      <c r="T470" s="166"/>
      <c r="AT470" s="161" t="s">
        <v>256</v>
      </c>
      <c r="AU470" s="161" t="s">
        <v>85</v>
      </c>
      <c r="AV470" s="12" t="s">
        <v>85</v>
      </c>
      <c r="AW470" s="12" t="s">
        <v>32</v>
      </c>
      <c r="AX470" s="12" t="s">
        <v>76</v>
      </c>
      <c r="AY470" s="161" t="s">
        <v>190</v>
      </c>
    </row>
    <row r="471" spans="2:65" s="14" customFormat="1">
      <c r="B471" s="173"/>
      <c r="D471" s="153" t="s">
        <v>256</v>
      </c>
      <c r="E471" s="174" t="s">
        <v>1</v>
      </c>
      <c r="F471" s="175" t="s">
        <v>267</v>
      </c>
      <c r="H471" s="176">
        <v>10.164</v>
      </c>
      <c r="I471" s="177"/>
      <c r="L471" s="173"/>
      <c r="M471" s="178"/>
      <c r="T471" s="179"/>
      <c r="AT471" s="174" t="s">
        <v>256</v>
      </c>
      <c r="AU471" s="174" t="s">
        <v>85</v>
      </c>
      <c r="AV471" s="14" t="s">
        <v>217</v>
      </c>
      <c r="AW471" s="14" t="s">
        <v>32</v>
      </c>
      <c r="AX471" s="14" t="s">
        <v>83</v>
      </c>
      <c r="AY471" s="174" t="s">
        <v>190</v>
      </c>
    </row>
    <row r="472" spans="2:65" s="1" customFormat="1" ht="16.5" customHeight="1">
      <c r="B472" s="32"/>
      <c r="C472" s="136" t="s">
        <v>1277</v>
      </c>
      <c r="D472" s="136" t="s">
        <v>193</v>
      </c>
      <c r="E472" s="137" t="s">
        <v>3019</v>
      </c>
      <c r="F472" s="138" t="s">
        <v>3020</v>
      </c>
      <c r="G472" s="139" t="s">
        <v>253</v>
      </c>
      <c r="H472" s="140">
        <v>0.72</v>
      </c>
      <c r="I472" s="141"/>
      <c r="J472" s="142">
        <f>ROUND(I472*H472,2)</f>
        <v>0</v>
      </c>
      <c r="K472" s="138" t="s">
        <v>197</v>
      </c>
      <c r="L472" s="32"/>
      <c r="M472" s="143" t="s">
        <v>1</v>
      </c>
      <c r="N472" s="144" t="s">
        <v>41</v>
      </c>
      <c r="P472" s="145">
        <f>O472*H472</f>
        <v>0</v>
      </c>
      <c r="Q472" s="145">
        <v>0</v>
      </c>
      <c r="R472" s="145">
        <f>Q472*H472</f>
        <v>0</v>
      </c>
      <c r="S472" s="145">
        <v>0</v>
      </c>
      <c r="T472" s="146">
        <f>S472*H472</f>
        <v>0</v>
      </c>
      <c r="AR472" s="147" t="s">
        <v>217</v>
      </c>
      <c r="AT472" s="147" t="s">
        <v>193</v>
      </c>
      <c r="AU472" s="147" t="s">
        <v>85</v>
      </c>
      <c r="AY472" s="17" t="s">
        <v>190</v>
      </c>
      <c r="BE472" s="148">
        <f>IF(N472="základní",J472,0)</f>
        <v>0</v>
      </c>
      <c r="BF472" s="148">
        <f>IF(N472="snížená",J472,0)</f>
        <v>0</v>
      </c>
      <c r="BG472" s="148">
        <f>IF(N472="zákl. přenesená",J472,0)</f>
        <v>0</v>
      </c>
      <c r="BH472" s="148">
        <f>IF(N472="sníž. přenesená",J472,0)</f>
        <v>0</v>
      </c>
      <c r="BI472" s="148">
        <f>IF(N472="nulová",J472,0)</f>
        <v>0</v>
      </c>
      <c r="BJ472" s="17" t="s">
        <v>83</v>
      </c>
      <c r="BK472" s="148">
        <f>ROUND(I472*H472,2)</f>
        <v>0</v>
      </c>
      <c r="BL472" s="17" t="s">
        <v>217</v>
      </c>
      <c r="BM472" s="147" t="s">
        <v>3021</v>
      </c>
    </row>
    <row r="473" spans="2:65" s="1" customFormat="1">
      <c r="B473" s="32"/>
      <c r="D473" s="149" t="s">
        <v>200</v>
      </c>
      <c r="F473" s="150" t="s">
        <v>3022</v>
      </c>
      <c r="I473" s="151"/>
      <c r="L473" s="32"/>
      <c r="M473" s="152"/>
      <c r="T473" s="56"/>
      <c r="AT473" s="17" t="s">
        <v>200</v>
      </c>
      <c r="AU473" s="17" t="s">
        <v>85</v>
      </c>
    </row>
    <row r="474" spans="2:65" s="12" customFormat="1">
      <c r="B474" s="160"/>
      <c r="D474" s="153" t="s">
        <v>256</v>
      </c>
      <c r="E474" s="161" t="s">
        <v>1</v>
      </c>
      <c r="F474" s="162" t="s">
        <v>3023</v>
      </c>
      <c r="H474" s="163">
        <v>0.72</v>
      </c>
      <c r="I474" s="164"/>
      <c r="L474" s="160"/>
      <c r="M474" s="165"/>
      <c r="T474" s="166"/>
      <c r="AT474" s="161" t="s">
        <v>256</v>
      </c>
      <c r="AU474" s="161" t="s">
        <v>85</v>
      </c>
      <c r="AV474" s="12" t="s">
        <v>85</v>
      </c>
      <c r="AW474" s="12" t="s">
        <v>32</v>
      </c>
      <c r="AX474" s="12" t="s">
        <v>76</v>
      </c>
      <c r="AY474" s="161" t="s">
        <v>190</v>
      </c>
    </row>
    <row r="475" spans="2:65" s="14" customFormat="1">
      <c r="B475" s="173"/>
      <c r="D475" s="153" t="s">
        <v>256</v>
      </c>
      <c r="E475" s="174" t="s">
        <v>1</v>
      </c>
      <c r="F475" s="175" t="s">
        <v>267</v>
      </c>
      <c r="H475" s="176">
        <v>0.72</v>
      </c>
      <c r="I475" s="177"/>
      <c r="L475" s="173"/>
      <c r="M475" s="178"/>
      <c r="T475" s="179"/>
      <c r="AT475" s="174" t="s">
        <v>256</v>
      </c>
      <c r="AU475" s="174" t="s">
        <v>85</v>
      </c>
      <c r="AV475" s="14" t="s">
        <v>217</v>
      </c>
      <c r="AW475" s="14" t="s">
        <v>32</v>
      </c>
      <c r="AX475" s="14" t="s">
        <v>83</v>
      </c>
      <c r="AY475" s="174" t="s">
        <v>190</v>
      </c>
    </row>
    <row r="476" spans="2:65" s="1" customFormat="1" ht="16.5" customHeight="1">
      <c r="B476" s="32"/>
      <c r="C476" s="136" t="s">
        <v>3024</v>
      </c>
      <c r="D476" s="136" t="s">
        <v>193</v>
      </c>
      <c r="E476" s="137" t="s">
        <v>3025</v>
      </c>
      <c r="F476" s="138" t="s">
        <v>3026</v>
      </c>
      <c r="G476" s="139" t="s">
        <v>380</v>
      </c>
      <c r="H476" s="140">
        <v>0.17100000000000001</v>
      </c>
      <c r="I476" s="141"/>
      <c r="J476" s="142">
        <f>ROUND(I476*H476,2)</f>
        <v>0</v>
      </c>
      <c r="K476" s="138" t="s">
        <v>197</v>
      </c>
      <c r="L476" s="32"/>
      <c r="M476" s="143" t="s">
        <v>1</v>
      </c>
      <c r="N476" s="144" t="s">
        <v>41</v>
      </c>
      <c r="P476" s="145">
        <f>O476*H476</f>
        <v>0</v>
      </c>
      <c r="Q476" s="145">
        <v>0</v>
      </c>
      <c r="R476" s="145">
        <f>Q476*H476</f>
        <v>0</v>
      </c>
      <c r="S476" s="145">
        <v>0</v>
      </c>
      <c r="T476" s="146">
        <f>S476*H476</f>
        <v>0</v>
      </c>
      <c r="AR476" s="147" t="s">
        <v>217</v>
      </c>
      <c r="AT476" s="147" t="s">
        <v>193</v>
      </c>
      <c r="AU476" s="147" t="s">
        <v>85</v>
      </c>
      <c r="AY476" s="17" t="s">
        <v>190</v>
      </c>
      <c r="BE476" s="148">
        <f>IF(N476="základní",J476,0)</f>
        <v>0</v>
      </c>
      <c r="BF476" s="148">
        <f>IF(N476="snížená",J476,0)</f>
        <v>0</v>
      </c>
      <c r="BG476" s="148">
        <f>IF(N476="zákl. přenesená",J476,0)</f>
        <v>0</v>
      </c>
      <c r="BH476" s="148">
        <f>IF(N476="sníž. přenesená",J476,0)</f>
        <v>0</v>
      </c>
      <c r="BI476" s="148">
        <f>IF(N476="nulová",J476,0)</f>
        <v>0</v>
      </c>
      <c r="BJ476" s="17" t="s">
        <v>83</v>
      </c>
      <c r="BK476" s="148">
        <f>ROUND(I476*H476,2)</f>
        <v>0</v>
      </c>
      <c r="BL476" s="17" t="s">
        <v>217</v>
      </c>
      <c r="BM476" s="147" t="s">
        <v>3027</v>
      </c>
    </row>
    <row r="477" spans="2:65" s="1" customFormat="1">
      <c r="B477" s="32"/>
      <c r="D477" s="149" t="s">
        <v>200</v>
      </c>
      <c r="F477" s="150" t="s">
        <v>3028</v>
      </c>
      <c r="I477" s="151"/>
      <c r="L477" s="32"/>
      <c r="M477" s="152"/>
      <c r="T477" s="56"/>
      <c r="AT477" s="17" t="s">
        <v>200</v>
      </c>
      <c r="AU477" s="17" t="s">
        <v>85</v>
      </c>
    </row>
    <row r="478" spans="2:65" s="1" customFormat="1" ht="24.2" customHeight="1">
      <c r="B478" s="32"/>
      <c r="C478" s="136" t="s">
        <v>2342</v>
      </c>
      <c r="D478" s="136" t="s">
        <v>193</v>
      </c>
      <c r="E478" s="137" t="s">
        <v>2359</v>
      </c>
      <c r="F478" s="138" t="s">
        <v>2360</v>
      </c>
      <c r="G478" s="139" t="s">
        <v>271</v>
      </c>
      <c r="H478" s="140">
        <v>4</v>
      </c>
      <c r="I478" s="141"/>
      <c r="J478" s="142">
        <f>ROUND(I478*H478,2)</f>
        <v>0</v>
      </c>
      <c r="K478" s="138" t="s">
        <v>197</v>
      </c>
      <c r="L478" s="32"/>
      <c r="M478" s="143" t="s">
        <v>1</v>
      </c>
      <c r="N478" s="144" t="s">
        <v>41</v>
      </c>
      <c r="P478" s="145">
        <f>O478*H478</f>
        <v>0</v>
      </c>
      <c r="Q478" s="145">
        <v>0</v>
      </c>
      <c r="R478" s="145">
        <f>Q478*H478</f>
        <v>0</v>
      </c>
      <c r="S478" s="145">
        <v>0</v>
      </c>
      <c r="T478" s="146">
        <f>S478*H478</f>
        <v>0</v>
      </c>
      <c r="AR478" s="147" t="s">
        <v>217</v>
      </c>
      <c r="AT478" s="147" t="s">
        <v>193</v>
      </c>
      <c r="AU478" s="147" t="s">
        <v>85</v>
      </c>
      <c r="AY478" s="17" t="s">
        <v>190</v>
      </c>
      <c r="BE478" s="148">
        <f>IF(N478="základní",J478,0)</f>
        <v>0</v>
      </c>
      <c r="BF478" s="148">
        <f>IF(N478="snížená",J478,0)</f>
        <v>0</v>
      </c>
      <c r="BG478" s="148">
        <f>IF(N478="zákl. přenesená",J478,0)</f>
        <v>0</v>
      </c>
      <c r="BH478" s="148">
        <f>IF(N478="sníž. přenesená",J478,0)</f>
        <v>0</v>
      </c>
      <c r="BI478" s="148">
        <f>IF(N478="nulová",J478,0)</f>
        <v>0</v>
      </c>
      <c r="BJ478" s="17" t="s">
        <v>83</v>
      </c>
      <c r="BK478" s="148">
        <f>ROUND(I478*H478,2)</f>
        <v>0</v>
      </c>
      <c r="BL478" s="17" t="s">
        <v>217</v>
      </c>
      <c r="BM478" s="147" t="s">
        <v>3029</v>
      </c>
    </row>
    <row r="479" spans="2:65" s="1" customFormat="1">
      <c r="B479" s="32"/>
      <c r="D479" s="149" t="s">
        <v>200</v>
      </c>
      <c r="F479" s="150" t="s">
        <v>2362</v>
      </c>
      <c r="I479" s="151"/>
      <c r="L479" s="32"/>
      <c r="M479" s="152"/>
      <c r="T479" s="56"/>
      <c r="AT479" s="17" t="s">
        <v>200</v>
      </c>
      <c r="AU479" s="17" t="s">
        <v>85</v>
      </c>
    </row>
    <row r="480" spans="2:65" s="1" customFormat="1" ht="37.9" customHeight="1">
      <c r="B480" s="32"/>
      <c r="C480" s="183" t="s">
        <v>3030</v>
      </c>
      <c r="D480" s="183" t="s">
        <v>615</v>
      </c>
      <c r="E480" s="184" t="s">
        <v>3031</v>
      </c>
      <c r="F480" s="185" t="s">
        <v>3032</v>
      </c>
      <c r="G480" s="186" t="s">
        <v>271</v>
      </c>
      <c r="H480" s="187">
        <v>4</v>
      </c>
      <c r="I480" s="188"/>
      <c r="J480" s="189">
        <f>ROUND(I480*H480,2)</f>
        <v>0</v>
      </c>
      <c r="K480" s="185" t="s">
        <v>1</v>
      </c>
      <c r="L480" s="190"/>
      <c r="M480" s="191" t="s">
        <v>1</v>
      </c>
      <c r="N480" s="192" t="s">
        <v>41</v>
      </c>
      <c r="P480" s="145">
        <f>O480*H480</f>
        <v>0</v>
      </c>
      <c r="Q480" s="145">
        <v>0</v>
      </c>
      <c r="R480" s="145">
        <f>Q480*H480</f>
        <v>0</v>
      </c>
      <c r="S480" s="145">
        <v>0</v>
      </c>
      <c r="T480" s="146">
        <f>S480*H480</f>
        <v>0</v>
      </c>
      <c r="AR480" s="147" t="s">
        <v>500</v>
      </c>
      <c r="AT480" s="147" t="s">
        <v>615</v>
      </c>
      <c r="AU480" s="147" t="s">
        <v>85</v>
      </c>
      <c r="AY480" s="17" t="s">
        <v>190</v>
      </c>
      <c r="BE480" s="148">
        <f>IF(N480="základní",J480,0)</f>
        <v>0</v>
      </c>
      <c r="BF480" s="148">
        <f>IF(N480="snížená",J480,0)</f>
        <v>0</v>
      </c>
      <c r="BG480" s="148">
        <f>IF(N480="zákl. přenesená",J480,0)</f>
        <v>0</v>
      </c>
      <c r="BH480" s="148">
        <f>IF(N480="sníž. přenesená",J480,0)</f>
        <v>0</v>
      </c>
      <c r="BI480" s="148">
        <f>IF(N480="nulová",J480,0)</f>
        <v>0</v>
      </c>
      <c r="BJ480" s="17" t="s">
        <v>83</v>
      </c>
      <c r="BK480" s="148">
        <f>ROUND(I480*H480,2)</f>
        <v>0</v>
      </c>
      <c r="BL480" s="17" t="s">
        <v>217</v>
      </c>
      <c r="BM480" s="147" t="s">
        <v>114</v>
      </c>
    </row>
    <row r="481" spans="2:65" s="1" customFormat="1" ht="24.2" customHeight="1">
      <c r="B481" s="32"/>
      <c r="C481" s="136" t="s">
        <v>2345</v>
      </c>
      <c r="D481" s="136" t="s">
        <v>193</v>
      </c>
      <c r="E481" s="137" t="s">
        <v>2373</v>
      </c>
      <c r="F481" s="138" t="s">
        <v>2374</v>
      </c>
      <c r="G481" s="139" t="s">
        <v>271</v>
      </c>
      <c r="H481" s="140">
        <v>3</v>
      </c>
      <c r="I481" s="141"/>
      <c r="J481" s="142">
        <f>ROUND(I481*H481,2)</f>
        <v>0</v>
      </c>
      <c r="K481" s="138" t="s">
        <v>197</v>
      </c>
      <c r="L481" s="32"/>
      <c r="M481" s="143" t="s">
        <v>1</v>
      </c>
      <c r="N481" s="144" t="s">
        <v>41</v>
      </c>
      <c r="P481" s="145">
        <f>O481*H481</f>
        <v>0</v>
      </c>
      <c r="Q481" s="145">
        <v>0</v>
      </c>
      <c r="R481" s="145">
        <f>Q481*H481</f>
        <v>0</v>
      </c>
      <c r="S481" s="145">
        <v>0</v>
      </c>
      <c r="T481" s="146">
        <f>S481*H481</f>
        <v>0</v>
      </c>
      <c r="AR481" s="147" t="s">
        <v>217</v>
      </c>
      <c r="AT481" s="147" t="s">
        <v>193</v>
      </c>
      <c r="AU481" s="147" t="s">
        <v>85</v>
      </c>
      <c r="AY481" s="17" t="s">
        <v>190</v>
      </c>
      <c r="BE481" s="148">
        <f>IF(N481="základní",J481,0)</f>
        <v>0</v>
      </c>
      <c r="BF481" s="148">
        <f>IF(N481="snížená",J481,0)</f>
        <v>0</v>
      </c>
      <c r="BG481" s="148">
        <f>IF(N481="zákl. přenesená",J481,0)</f>
        <v>0</v>
      </c>
      <c r="BH481" s="148">
        <f>IF(N481="sníž. přenesená",J481,0)</f>
        <v>0</v>
      </c>
      <c r="BI481" s="148">
        <f>IF(N481="nulová",J481,0)</f>
        <v>0</v>
      </c>
      <c r="BJ481" s="17" t="s">
        <v>83</v>
      </c>
      <c r="BK481" s="148">
        <f>ROUND(I481*H481,2)</f>
        <v>0</v>
      </c>
      <c r="BL481" s="17" t="s">
        <v>217</v>
      </c>
      <c r="BM481" s="147" t="s">
        <v>3033</v>
      </c>
    </row>
    <row r="482" spans="2:65" s="1" customFormat="1">
      <c r="B482" s="32"/>
      <c r="D482" s="149" t="s">
        <v>200</v>
      </c>
      <c r="F482" s="150" t="s">
        <v>2376</v>
      </c>
      <c r="I482" s="151"/>
      <c r="L482" s="32"/>
      <c r="M482" s="152"/>
      <c r="T482" s="56"/>
      <c r="AT482" s="17" t="s">
        <v>200</v>
      </c>
      <c r="AU482" s="17" t="s">
        <v>85</v>
      </c>
    </row>
    <row r="483" spans="2:65" s="1" customFormat="1" ht="16.5" customHeight="1">
      <c r="B483" s="32"/>
      <c r="C483" s="136" t="s">
        <v>3034</v>
      </c>
      <c r="D483" s="136" t="s">
        <v>193</v>
      </c>
      <c r="E483" s="137" t="s">
        <v>2623</v>
      </c>
      <c r="F483" s="138" t="s">
        <v>2624</v>
      </c>
      <c r="G483" s="139" t="s">
        <v>271</v>
      </c>
      <c r="H483" s="140">
        <v>2</v>
      </c>
      <c r="I483" s="141"/>
      <c r="J483" s="142">
        <f>ROUND(I483*H483,2)</f>
        <v>0</v>
      </c>
      <c r="K483" s="138" t="s">
        <v>197</v>
      </c>
      <c r="L483" s="32"/>
      <c r="M483" s="143" t="s">
        <v>1</v>
      </c>
      <c r="N483" s="144" t="s">
        <v>41</v>
      </c>
      <c r="P483" s="145">
        <f>O483*H483</f>
        <v>0</v>
      </c>
      <c r="Q483" s="145">
        <v>0</v>
      </c>
      <c r="R483" s="145">
        <f>Q483*H483</f>
        <v>0</v>
      </c>
      <c r="S483" s="145">
        <v>0</v>
      </c>
      <c r="T483" s="146">
        <f>S483*H483</f>
        <v>0</v>
      </c>
      <c r="AR483" s="147" t="s">
        <v>217</v>
      </c>
      <c r="AT483" s="147" t="s">
        <v>193</v>
      </c>
      <c r="AU483" s="147" t="s">
        <v>85</v>
      </c>
      <c r="AY483" s="17" t="s">
        <v>190</v>
      </c>
      <c r="BE483" s="148">
        <f>IF(N483="základní",J483,0)</f>
        <v>0</v>
      </c>
      <c r="BF483" s="148">
        <f>IF(N483="snížená",J483,0)</f>
        <v>0</v>
      </c>
      <c r="BG483" s="148">
        <f>IF(N483="zákl. přenesená",J483,0)</f>
        <v>0</v>
      </c>
      <c r="BH483" s="148">
        <f>IF(N483="sníž. přenesená",J483,0)</f>
        <v>0</v>
      </c>
      <c r="BI483" s="148">
        <f>IF(N483="nulová",J483,0)</f>
        <v>0</v>
      </c>
      <c r="BJ483" s="17" t="s">
        <v>83</v>
      </c>
      <c r="BK483" s="148">
        <f>ROUND(I483*H483,2)</f>
        <v>0</v>
      </c>
      <c r="BL483" s="17" t="s">
        <v>217</v>
      </c>
      <c r="BM483" s="147" t="s">
        <v>3035</v>
      </c>
    </row>
    <row r="484" spans="2:65" s="1" customFormat="1">
      <c r="B484" s="32"/>
      <c r="D484" s="149" t="s">
        <v>200</v>
      </c>
      <c r="F484" s="150" t="s">
        <v>2625</v>
      </c>
      <c r="I484" s="151"/>
      <c r="L484" s="32"/>
      <c r="M484" s="152"/>
      <c r="T484" s="56"/>
      <c r="AT484" s="17" t="s">
        <v>200</v>
      </c>
      <c r="AU484" s="17" t="s">
        <v>85</v>
      </c>
    </row>
    <row r="485" spans="2:65" s="1" customFormat="1" ht="24.2" customHeight="1">
      <c r="B485" s="32"/>
      <c r="C485" s="183" t="s">
        <v>2349</v>
      </c>
      <c r="D485" s="183" t="s">
        <v>615</v>
      </c>
      <c r="E485" s="184" t="s">
        <v>2626</v>
      </c>
      <c r="F485" s="185" t="s">
        <v>2627</v>
      </c>
      <c r="G485" s="186" t="s">
        <v>271</v>
      </c>
      <c r="H485" s="187">
        <v>2</v>
      </c>
      <c r="I485" s="188"/>
      <c r="J485" s="189">
        <f>ROUND(I485*H485,2)</f>
        <v>0</v>
      </c>
      <c r="K485" s="185" t="s">
        <v>197</v>
      </c>
      <c r="L485" s="190"/>
      <c r="M485" s="191" t="s">
        <v>1</v>
      </c>
      <c r="N485" s="192" t="s">
        <v>41</v>
      </c>
      <c r="P485" s="145">
        <f>O485*H485</f>
        <v>0</v>
      </c>
      <c r="Q485" s="145">
        <v>0</v>
      </c>
      <c r="R485" s="145">
        <f>Q485*H485</f>
        <v>0</v>
      </c>
      <c r="S485" s="145">
        <v>0</v>
      </c>
      <c r="T485" s="146">
        <f>S485*H485</f>
        <v>0</v>
      </c>
      <c r="AR485" s="147" t="s">
        <v>500</v>
      </c>
      <c r="AT485" s="147" t="s">
        <v>615</v>
      </c>
      <c r="AU485" s="147" t="s">
        <v>85</v>
      </c>
      <c r="AY485" s="17" t="s">
        <v>190</v>
      </c>
      <c r="BE485" s="148">
        <f>IF(N485="základní",J485,0)</f>
        <v>0</v>
      </c>
      <c r="BF485" s="148">
        <f>IF(N485="snížená",J485,0)</f>
        <v>0</v>
      </c>
      <c r="BG485" s="148">
        <f>IF(N485="zákl. přenesená",J485,0)</f>
        <v>0</v>
      </c>
      <c r="BH485" s="148">
        <f>IF(N485="sníž. přenesená",J485,0)</f>
        <v>0</v>
      </c>
      <c r="BI485" s="148">
        <f>IF(N485="nulová",J485,0)</f>
        <v>0</v>
      </c>
      <c r="BJ485" s="17" t="s">
        <v>83</v>
      </c>
      <c r="BK485" s="148">
        <f>ROUND(I485*H485,2)</f>
        <v>0</v>
      </c>
      <c r="BL485" s="17" t="s">
        <v>217</v>
      </c>
      <c r="BM485" s="147" t="s">
        <v>3036</v>
      </c>
    </row>
    <row r="486" spans="2:65" s="1" customFormat="1" ht="24.2" customHeight="1">
      <c r="B486" s="32"/>
      <c r="C486" s="136" t="s">
        <v>3037</v>
      </c>
      <c r="D486" s="136" t="s">
        <v>193</v>
      </c>
      <c r="E486" s="137" t="s">
        <v>2633</v>
      </c>
      <c r="F486" s="138" t="s">
        <v>2634</v>
      </c>
      <c r="G486" s="139" t="s">
        <v>271</v>
      </c>
      <c r="H486" s="140">
        <v>2</v>
      </c>
      <c r="I486" s="141"/>
      <c r="J486" s="142">
        <f>ROUND(I486*H486,2)</f>
        <v>0</v>
      </c>
      <c r="K486" s="138" t="s">
        <v>197</v>
      </c>
      <c r="L486" s="32"/>
      <c r="M486" s="143" t="s">
        <v>1</v>
      </c>
      <c r="N486" s="144" t="s">
        <v>41</v>
      </c>
      <c r="P486" s="145">
        <f>O486*H486</f>
        <v>0</v>
      </c>
      <c r="Q486" s="145">
        <v>0</v>
      </c>
      <c r="R486" s="145">
        <f>Q486*H486</f>
        <v>0</v>
      </c>
      <c r="S486" s="145">
        <v>0</v>
      </c>
      <c r="T486" s="146">
        <f>S486*H486</f>
        <v>0</v>
      </c>
      <c r="AR486" s="147" t="s">
        <v>217</v>
      </c>
      <c r="AT486" s="147" t="s">
        <v>193</v>
      </c>
      <c r="AU486" s="147" t="s">
        <v>85</v>
      </c>
      <c r="AY486" s="17" t="s">
        <v>190</v>
      </c>
      <c r="BE486" s="148">
        <f>IF(N486="základní",J486,0)</f>
        <v>0</v>
      </c>
      <c r="BF486" s="148">
        <f>IF(N486="snížená",J486,0)</f>
        <v>0</v>
      </c>
      <c r="BG486" s="148">
        <f>IF(N486="zákl. přenesená",J486,0)</f>
        <v>0</v>
      </c>
      <c r="BH486" s="148">
        <f>IF(N486="sníž. přenesená",J486,0)</f>
        <v>0</v>
      </c>
      <c r="BI486" s="148">
        <f>IF(N486="nulová",J486,0)</f>
        <v>0</v>
      </c>
      <c r="BJ486" s="17" t="s">
        <v>83</v>
      </c>
      <c r="BK486" s="148">
        <f>ROUND(I486*H486,2)</f>
        <v>0</v>
      </c>
      <c r="BL486" s="17" t="s">
        <v>217</v>
      </c>
      <c r="BM486" s="147" t="s">
        <v>3038</v>
      </c>
    </row>
    <row r="487" spans="2:65" s="1" customFormat="1">
      <c r="B487" s="32"/>
      <c r="D487" s="149" t="s">
        <v>200</v>
      </c>
      <c r="F487" s="150" t="s">
        <v>2635</v>
      </c>
      <c r="I487" s="151"/>
      <c r="L487" s="32"/>
      <c r="M487" s="152"/>
      <c r="T487" s="56"/>
      <c r="AT487" s="17" t="s">
        <v>200</v>
      </c>
      <c r="AU487" s="17" t="s">
        <v>85</v>
      </c>
    </row>
    <row r="488" spans="2:65" s="1" customFormat="1" ht="16.5" customHeight="1">
      <c r="B488" s="32"/>
      <c r="C488" s="136" t="s">
        <v>2353</v>
      </c>
      <c r="D488" s="136" t="s">
        <v>193</v>
      </c>
      <c r="E488" s="137" t="s">
        <v>2636</v>
      </c>
      <c r="F488" s="138" t="s">
        <v>2637</v>
      </c>
      <c r="G488" s="139" t="s">
        <v>435</v>
      </c>
      <c r="H488" s="140">
        <v>18</v>
      </c>
      <c r="I488" s="141"/>
      <c r="J488" s="142">
        <f>ROUND(I488*H488,2)</f>
        <v>0</v>
      </c>
      <c r="K488" s="138" t="s">
        <v>197</v>
      </c>
      <c r="L488" s="32"/>
      <c r="M488" s="143" t="s">
        <v>1</v>
      </c>
      <c r="N488" s="144" t="s">
        <v>41</v>
      </c>
      <c r="P488" s="145">
        <f>O488*H488</f>
        <v>0</v>
      </c>
      <c r="Q488" s="145">
        <v>0</v>
      </c>
      <c r="R488" s="145">
        <f>Q488*H488</f>
        <v>0</v>
      </c>
      <c r="S488" s="145">
        <v>0</v>
      </c>
      <c r="T488" s="146">
        <f>S488*H488</f>
        <v>0</v>
      </c>
      <c r="AR488" s="147" t="s">
        <v>217</v>
      </c>
      <c r="AT488" s="147" t="s">
        <v>193</v>
      </c>
      <c r="AU488" s="147" t="s">
        <v>85</v>
      </c>
      <c r="AY488" s="17" t="s">
        <v>190</v>
      </c>
      <c r="BE488" s="148">
        <f>IF(N488="základní",J488,0)</f>
        <v>0</v>
      </c>
      <c r="BF488" s="148">
        <f>IF(N488="snížená",J488,0)</f>
        <v>0</v>
      </c>
      <c r="BG488" s="148">
        <f>IF(N488="zákl. přenesená",J488,0)</f>
        <v>0</v>
      </c>
      <c r="BH488" s="148">
        <f>IF(N488="sníž. přenesená",J488,0)</f>
        <v>0</v>
      </c>
      <c r="BI488" s="148">
        <f>IF(N488="nulová",J488,0)</f>
        <v>0</v>
      </c>
      <c r="BJ488" s="17" t="s">
        <v>83</v>
      </c>
      <c r="BK488" s="148">
        <f>ROUND(I488*H488,2)</f>
        <v>0</v>
      </c>
      <c r="BL488" s="17" t="s">
        <v>217</v>
      </c>
      <c r="BM488" s="147" t="s">
        <v>3039</v>
      </c>
    </row>
    <row r="489" spans="2:65" s="1" customFormat="1">
      <c r="B489" s="32"/>
      <c r="D489" s="149" t="s">
        <v>200</v>
      </c>
      <c r="F489" s="150" t="s">
        <v>2638</v>
      </c>
      <c r="I489" s="151"/>
      <c r="L489" s="32"/>
      <c r="M489" s="152"/>
      <c r="T489" s="56"/>
      <c r="AT489" s="17" t="s">
        <v>200</v>
      </c>
      <c r="AU489" s="17" t="s">
        <v>85</v>
      </c>
    </row>
    <row r="490" spans="2:65" s="1" customFormat="1" ht="16.5" customHeight="1">
      <c r="B490" s="32"/>
      <c r="C490" s="136" t="s">
        <v>3040</v>
      </c>
      <c r="D490" s="136" t="s">
        <v>193</v>
      </c>
      <c r="E490" s="137" t="s">
        <v>2639</v>
      </c>
      <c r="F490" s="138" t="s">
        <v>2640</v>
      </c>
      <c r="G490" s="139" t="s">
        <v>435</v>
      </c>
      <c r="H490" s="140">
        <v>51</v>
      </c>
      <c r="I490" s="141"/>
      <c r="J490" s="142">
        <f>ROUND(I490*H490,2)</f>
        <v>0</v>
      </c>
      <c r="K490" s="138" t="s">
        <v>197</v>
      </c>
      <c r="L490" s="32"/>
      <c r="M490" s="143" t="s">
        <v>1</v>
      </c>
      <c r="N490" s="144" t="s">
        <v>41</v>
      </c>
      <c r="P490" s="145">
        <f>O490*H490</f>
        <v>0</v>
      </c>
      <c r="Q490" s="145">
        <v>0</v>
      </c>
      <c r="R490" s="145">
        <f>Q490*H490</f>
        <v>0</v>
      </c>
      <c r="S490" s="145">
        <v>0</v>
      </c>
      <c r="T490" s="146">
        <f>S490*H490</f>
        <v>0</v>
      </c>
      <c r="AR490" s="147" t="s">
        <v>217</v>
      </c>
      <c r="AT490" s="147" t="s">
        <v>193</v>
      </c>
      <c r="AU490" s="147" t="s">
        <v>85</v>
      </c>
      <c r="AY490" s="17" t="s">
        <v>190</v>
      </c>
      <c r="BE490" s="148">
        <f>IF(N490="základní",J490,0)</f>
        <v>0</v>
      </c>
      <c r="BF490" s="148">
        <f>IF(N490="snížená",J490,0)</f>
        <v>0</v>
      </c>
      <c r="BG490" s="148">
        <f>IF(N490="zákl. přenesená",J490,0)</f>
        <v>0</v>
      </c>
      <c r="BH490" s="148">
        <f>IF(N490="sníž. přenesená",J490,0)</f>
        <v>0</v>
      </c>
      <c r="BI490" s="148">
        <f>IF(N490="nulová",J490,0)</f>
        <v>0</v>
      </c>
      <c r="BJ490" s="17" t="s">
        <v>83</v>
      </c>
      <c r="BK490" s="148">
        <f>ROUND(I490*H490,2)</f>
        <v>0</v>
      </c>
      <c r="BL490" s="17" t="s">
        <v>217</v>
      </c>
      <c r="BM490" s="147" t="s">
        <v>3041</v>
      </c>
    </row>
    <row r="491" spans="2:65" s="1" customFormat="1">
      <c r="B491" s="32"/>
      <c r="D491" s="149" t="s">
        <v>200</v>
      </c>
      <c r="F491" s="150" t="s">
        <v>2641</v>
      </c>
      <c r="I491" s="151"/>
      <c r="L491" s="32"/>
      <c r="M491" s="152"/>
      <c r="T491" s="56"/>
      <c r="AT491" s="17" t="s">
        <v>200</v>
      </c>
      <c r="AU491" s="17" t="s">
        <v>85</v>
      </c>
    </row>
    <row r="492" spans="2:65" s="1" customFormat="1" ht="21.75" customHeight="1">
      <c r="B492" s="32"/>
      <c r="C492" s="136" t="s">
        <v>2357</v>
      </c>
      <c r="D492" s="136" t="s">
        <v>193</v>
      </c>
      <c r="E492" s="137" t="s">
        <v>2642</v>
      </c>
      <c r="F492" s="138" t="s">
        <v>2643</v>
      </c>
      <c r="G492" s="139" t="s">
        <v>435</v>
      </c>
      <c r="H492" s="140">
        <v>69</v>
      </c>
      <c r="I492" s="141"/>
      <c r="J492" s="142">
        <f>ROUND(I492*H492,2)</f>
        <v>0</v>
      </c>
      <c r="K492" s="138" t="s">
        <v>197</v>
      </c>
      <c r="L492" s="32"/>
      <c r="M492" s="143" t="s">
        <v>1</v>
      </c>
      <c r="N492" s="144" t="s">
        <v>41</v>
      </c>
      <c r="P492" s="145">
        <f>O492*H492</f>
        <v>0</v>
      </c>
      <c r="Q492" s="145">
        <v>0</v>
      </c>
      <c r="R492" s="145">
        <f>Q492*H492</f>
        <v>0</v>
      </c>
      <c r="S492" s="145">
        <v>0</v>
      </c>
      <c r="T492" s="146">
        <f>S492*H492</f>
        <v>0</v>
      </c>
      <c r="AR492" s="147" t="s">
        <v>217</v>
      </c>
      <c r="AT492" s="147" t="s">
        <v>193</v>
      </c>
      <c r="AU492" s="147" t="s">
        <v>85</v>
      </c>
      <c r="AY492" s="17" t="s">
        <v>190</v>
      </c>
      <c r="BE492" s="148">
        <f>IF(N492="základní",J492,0)</f>
        <v>0</v>
      </c>
      <c r="BF492" s="148">
        <f>IF(N492="snížená",J492,0)</f>
        <v>0</v>
      </c>
      <c r="BG492" s="148">
        <f>IF(N492="zákl. přenesená",J492,0)</f>
        <v>0</v>
      </c>
      <c r="BH492" s="148">
        <f>IF(N492="sníž. přenesená",J492,0)</f>
        <v>0</v>
      </c>
      <c r="BI492" s="148">
        <f>IF(N492="nulová",J492,0)</f>
        <v>0</v>
      </c>
      <c r="BJ492" s="17" t="s">
        <v>83</v>
      </c>
      <c r="BK492" s="148">
        <f>ROUND(I492*H492,2)</f>
        <v>0</v>
      </c>
      <c r="BL492" s="17" t="s">
        <v>217</v>
      </c>
      <c r="BM492" s="147" t="s">
        <v>3042</v>
      </c>
    </row>
    <row r="493" spans="2:65" s="1" customFormat="1">
      <c r="B493" s="32"/>
      <c r="D493" s="149" t="s">
        <v>200</v>
      </c>
      <c r="F493" s="150" t="s">
        <v>2644</v>
      </c>
      <c r="I493" s="151"/>
      <c r="L493" s="32"/>
      <c r="M493" s="152"/>
      <c r="T493" s="56"/>
      <c r="AT493" s="17" t="s">
        <v>200</v>
      </c>
      <c r="AU493" s="17" t="s">
        <v>85</v>
      </c>
    </row>
    <row r="494" spans="2:65" s="12" customFormat="1">
      <c r="B494" s="160"/>
      <c r="D494" s="153" t="s">
        <v>256</v>
      </c>
      <c r="E494" s="161" t="s">
        <v>1</v>
      </c>
      <c r="F494" s="162" t="s">
        <v>3043</v>
      </c>
      <c r="H494" s="163">
        <v>69</v>
      </c>
      <c r="I494" s="164"/>
      <c r="L494" s="160"/>
      <c r="M494" s="165"/>
      <c r="T494" s="166"/>
      <c r="AT494" s="161" t="s">
        <v>256</v>
      </c>
      <c r="AU494" s="161" t="s">
        <v>85</v>
      </c>
      <c r="AV494" s="12" t="s">
        <v>85</v>
      </c>
      <c r="AW494" s="12" t="s">
        <v>32</v>
      </c>
      <c r="AX494" s="12" t="s">
        <v>76</v>
      </c>
      <c r="AY494" s="161" t="s">
        <v>190</v>
      </c>
    </row>
    <row r="495" spans="2:65" s="14" customFormat="1">
      <c r="B495" s="173"/>
      <c r="D495" s="153" t="s">
        <v>256</v>
      </c>
      <c r="E495" s="174" t="s">
        <v>1</v>
      </c>
      <c r="F495" s="175" t="s">
        <v>267</v>
      </c>
      <c r="H495" s="176">
        <v>69</v>
      </c>
      <c r="I495" s="177"/>
      <c r="L495" s="173"/>
      <c r="M495" s="178"/>
      <c r="T495" s="179"/>
      <c r="AT495" s="174" t="s">
        <v>256</v>
      </c>
      <c r="AU495" s="174" t="s">
        <v>85</v>
      </c>
      <c r="AV495" s="14" t="s">
        <v>217</v>
      </c>
      <c r="AW495" s="14" t="s">
        <v>32</v>
      </c>
      <c r="AX495" s="14" t="s">
        <v>83</v>
      </c>
      <c r="AY495" s="174" t="s">
        <v>190</v>
      </c>
    </row>
    <row r="496" spans="2:65" s="1" customFormat="1" ht="24.2" customHeight="1">
      <c r="B496" s="32"/>
      <c r="C496" s="136" t="s">
        <v>3044</v>
      </c>
      <c r="D496" s="136" t="s">
        <v>193</v>
      </c>
      <c r="E496" s="137" t="s">
        <v>3045</v>
      </c>
      <c r="F496" s="138" t="s">
        <v>3046</v>
      </c>
      <c r="G496" s="139" t="s">
        <v>284</v>
      </c>
      <c r="H496" s="140">
        <v>14.715</v>
      </c>
      <c r="I496" s="141"/>
      <c r="J496" s="142">
        <f>ROUND(I496*H496,2)</f>
        <v>0</v>
      </c>
      <c r="K496" s="138" t="s">
        <v>197</v>
      </c>
      <c r="L496" s="32"/>
      <c r="M496" s="143" t="s">
        <v>1</v>
      </c>
      <c r="N496" s="144" t="s">
        <v>41</v>
      </c>
      <c r="P496" s="145">
        <f>O496*H496</f>
        <v>0</v>
      </c>
      <c r="Q496" s="145">
        <v>0</v>
      </c>
      <c r="R496" s="145">
        <f>Q496*H496</f>
        <v>0</v>
      </c>
      <c r="S496" s="145">
        <v>0</v>
      </c>
      <c r="T496" s="146">
        <f>S496*H496</f>
        <v>0</v>
      </c>
      <c r="AR496" s="147" t="s">
        <v>217</v>
      </c>
      <c r="AT496" s="147" t="s">
        <v>193</v>
      </c>
      <c r="AU496" s="147" t="s">
        <v>85</v>
      </c>
      <c r="AY496" s="17" t="s">
        <v>190</v>
      </c>
      <c r="BE496" s="148">
        <f>IF(N496="základní",J496,0)</f>
        <v>0</v>
      </c>
      <c r="BF496" s="148">
        <f>IF(N496="snížená",J496,0)</f>
        <v>0</v>
      </c>
      <c r="BG496" s="148">
        <f>IF(N496="zákl. přenesená",J496,0)</f>
        <v>0</v>
      </c>
      <c r="BH496" s="148">
        <f>IF(N496="sníž. přenesená",J496,0)</f>
        <v>0</v>
      </c>
      <c r="BI496" s="148">
        <f>IF(N496="nulová",J496,0)</f>
        <v>0</v>
      </c>
      <c r="BJ496" s="17" t="s">
        <v>83</v>
      </c>
      <c r="BK496" s="148">
        <f>ROUND(I496*H496,2)</f>
        <v>0</v>
      </c>
      <c r="BL496" s="17" t="s">
        <v>217</v>
      </c>
      <c r="BM496" s="147" t="s">
        <v>3047</v>
      </c>
    </row>
    <row r="497" spans="2:65" s="1" customFormat="1">
      <c r="B497" s="32"/>
      <c r="D497" s="149" t="s">
        <v>200</v>
      </c>
      <c r="F497" s="150" t="s">
        <v>3048</v>
      </c>
      <c r="I497" s="151"/>
      <c r="L497" s="32"/>
      <c r="M497" s="152"/>
      <c r="T497" s="56"/>
      <c r="AT497" s="17" t="s">
        <v>200</v>
      </c>
      <c r="AU497" s="17" t="s">
        <v>85</v>
      </c>
    </row>
    <row r="498" spans="2:65" s="12" customFormat="1">
      <c r="B498" s="160"/>
      <c r="D498" s="153" t="s">
        <v>256</v>
      </c>
      <c r="E498" s="161" t="s">
        <v>1</v>
      </c>
      <c r="F498" s="162" t="s">
        <v>3049</v>
      </c>
      <c r="H498" s="163">
        <v>1.8</v>
      </c>
      <c r="I498" s="164"/>
      <c r="L498" s="160"/>
      <c r="M498" s="165"/>
      <c r="T498" s="166"/>
      <c r="AT498" s="161" t="s">
        <v>256</v>
      </c>
      <c r="AU498" s="161" t="s">
        <v>85</v>
      </c>
      <c r="AV498" s="12" t="s">
        <v>85</v>
      </c>
      <c r="AW498" s="12" t="s">
        <v>32</v>
      </c>
      <c r="AX498" s="12" t="s">
        <v>76</v>
      </c>
      <c r="AY498" s="161" t="s">
        <v>190</v>
      </c>
    </row>
    <row r="499" spans="2:65" s="12" customFormat="1">
      <c r="B499" s="160"/>
      <c r="D499" s="153" t="s">
        <v>256</v>
      </c>
      <c r="E499" s="161" t="s">
        <v>1</v>
      </c>
      <c r="F499" s="162" t="s">
        <v>3050</v>
      </c>
      <c r="H499" s="163">
        <v>12.914999999999999</v>
      </c>
      <c r="I499" s="164"/>
      <c r="L499" s="160"/>
      <c r="M499" s="165"/>
      <c r="T499" s="166"/>
      <c r="AT499" s="161" t="s">
        <v>256</v>
      </c>
      <c r="AU499" s="161" t="s">
        <v>85</v>
      </c>
      <c r="AV499" s="12" t="s">
        <v>85</v>
      </c>
      <c r="AW499" s="12" t="s">
        <v>32</v>
      </c>
      <c r="AX499" s="12" t="s">
        <v>76</v>
      </c>
      <c r="AY499" s="161" t="s">
        <v>190</v>
      </c>
    </row>
    <row r="500" spans="2:65" s="14" customFormat="1">
      <c r="B500" s="173"/>
      <c r="D500" s="153" t="s">
        <v>256</v>
      </c>
      <c r="E500" s="174" t="s">
        <v>1</v>
      </c>
      <c r="F500" s="175" t="s">
        <v>267</v>
      </c>
      <c r="H500" s="176">
        <v>14.715</v>
      </c>
      <c r="I500" s="177"/>
      <c r="L500" s="173"/>
      <c r="M500" s="178"/>
      <c r="T500" s="179"/>
      <c r="AT500" s="174" t="s">
        <v>256</v>
      </c>
      <c r="AU500" s="174" t="s">
        <v>85</v>
      </c>
      <c r="AV500" s="14" t="s">
        <v>217</v>
      </c>
      <c r="AW500" s="14" t="s">
        <v>32</v>
      </c>
      <c r="AX500" s="14" t="s">
        <v>83</v>
      </c>
      <c r="AY500" s="174" t="s">
        <v>190</v>
      </c>
    </row>
    <row r="501" spans="2:65" s="1" customFormat="1" ht="24.2" customHeight="1">
      <c r="B501" s="32"/>
      <c r="C501" s="136" t="s">
        <v>2361</v>
      </c>
      <c r="D501" s="136" t="s">
        <v>193</v>
      </c>
      <c r="E501" s="137" t="s">
        <v>2400</v>
      </c>
      <c r="F501" s="138" t="s">
        <v>2401</v>
      </c>
      <c r="G501" s="139" t="s">
        <v>284</v>
      </c>
      <c r="H501" s="140">
        <v>2.5430000000000001</v>
      </c>
      <c r="I501" s="141"/>
      <c r="J501" s="142">
        <f>ROUND(I501*H501,2)</f>
        <v>0</v>
      </c>
      <c r="K501" s="138" t="s">
        <v>197</v>
      </c>
      <c r="L501" s="32"/>
      <c r="M501" s="143" t="s">
        <v>1</v>
      </c>
      <c r="N501" s="144" t="s">
        <v>41</v>
      </c>
      <c r="P501" s="145">
        <f>O501*H501</f>
        <v>0</v>
      </c>
      <c r="Q501" s="145">
        <v>0</v>
      </c>
      <c r="R501" s="145">
        <f>Q501*H501</f>
        <v>0</v>
      </c>
      <c r="S501" s="145">
        <v>0</v>
      </c>
      <c r="T501" s="146">
        <f>S501*H501</f>
        <v>0</v>
      </c>
      <c r="AR501" s="147" t="s">
        <v>217</v>
      </c>
      <c r="AT501" s="147" t="s">
        <v>193</v>
      </c>
      <c r="AU501" s="147" t="s">
        <v>85</v>
      </c>
      <c r="AY501" s="17" t="s">
        <v>190</v>
      </c>
      <c r="BE501" s="148">
        <f>IF(N501="základní",J501,0)</f>
        <v>0</v>
      </c>
      <c r="BF501" s="148">
        <f>IF(N501="snížená",J501,0)</f>
        <v>0</v>
      </c>
      <c r="BG501" s="148">
        <f>IF(N501="zákl. přenesená",J501,0)</f>
        <v>0</v>
      </c>
      <c r="BH501" s="148">
        <f>IF(N501="sníž. přenesená",J501,0)</f>
        <v>0</v>
      </c>
      <c r="BI501" s="148">
        <f>IF(N501="nulová",J501,0)</f>
        <v>0</v>
      </c>
      <c r="BJ501" s="17" t="s">
        <v>83</v>
      </c>
      <c r="BK501" s="148">
        <f>ROUND(I501*H501,2)</f>
        <v>0</v>
      </c>
      <c r="BL501" s="17" t="s">
        <v>217</v>
      </c>
      <c r="BM501" s="147" t="s">
        <v>3051</v>
      </c>
    </row>
    <row r="502" spans="2:65" s="1" customFormat="1">
      <c r="B502" s="32"/>
      <c r="D502" s="149" t="s">
        <v>200</v>
      </c>
      <c r="F502" s="150" t="s">
        <v>2403</v>
      </c>
      <c r="I502" s="151"/>
      <c r="L502" s="32"/>
      <c r="M502" s="152"/>
      <c r="T502" s="56"/>
      <c r="AT502" s="17" t="s">
        <v>200</v>
      </c>
      <c r="AU502" s="17" t="s">
        <v>85</v>
      </c>
    </row>
    <row r="503" spans="2:65" s="12" customFormat="1">
      <c r="B503" s="160"/>
      <c r="D503" s="153" t="s">
        <v>256</v>
      </c>
      <c r="E503" s="161" t="s">
        <v>1</v>
      </c>
      <c r="F503" s="162" t="s">
        <v>3052</v>
      </c>
      <c r="H503" s="163">
        <v>2.5430000000000001</v>
      </c>
      <c r="I503" s="164"/>
      <c r="L503" s="160"/>
      <c r="M503" s="165"/>
      <c r="T503" s="166"/>
      <c r="AT503" s="161" t="s">
        <v>256</v>
      </c>
      <c r="AU503" s="161" t="s">
        <v>85</v>
      </c>
      <c r="AV503" s="12" t="s">
        <v>85</v>
      </c>
      <c r="AW503" s="12" t="s">
        <v>32</v>
      </c>
      <c r="AX503" s="12" t="s">
        <v>76</v>
      </c>
      <c r="AY503" s="161" t="s">
        <v>190</v>
      </c>
    </row>
    <row r="504" spans="2:65" s="14" customFormat="1">
      <c r="B504" s="173"/>
      <c r="D504" s="153" t="s">
        <v>256</v>
      </c>
      <c r="E504" s="174" t="s">
        <v>1</v>
      </c>
      <c r="F504" s="175" t="s">
        <v>267</v>
      </c>
      <c r="H504" s="176">
        <v>2.5430000000000001</v>
      </c>
      <c r="I504" s="177"/>
      <c r="L504" s="173"/>
      <c r="M504" s="178"/>
      <c r="T504" s="179"/>
      <c r="AT504" s="174" t="s">
        <v>256</v>
      </c>
      <c r="AU504" s="174" t="s">
        <v>85</v>
      </c>
      <c r="AV504" s="14" t="s">
        <v>217</v>
      </c>
      <c r="AW504" s="14" t="s">
        <v>32</v>
      </c>
      <c r="AX504" s="14" t="s">
        <v>83</v>
      </c>
      <c r="AY504" s="174" t="s">
        <v>190</v>
      </c>
    </row>
    <row r="505" spans="2:65" s="11" customFormat="1" ht="22.9" customHeight="1">
      <c r="B505" s="124"/>
      <c r="D505" s="125" t="s">
        <v>75</v>
      </c>
      <c r="E505" s="134" t="s">
        <v>391</v>
      </c>
      <c r="F505" s="134" t="s">
        <v>392</v>
      </c>
      <c r="I505" s="127"/>
      <c r="J505" s="135">
        <f>BK505</f>
        <v>0</v>
      </c>
      <c r="L505" s="124"/>
      <c r="M505" s="129"/>
      <c r="P505" s="130">
        <f>SUM(P506:P509)</f>
        <v>0</v>
      </c>
      <c r="R505" s="130">
        <f>SUM(R506:R509)</f>
        <v>0</v>
      </c>
      <c r="T505" s="131">
        <f>SUM(T506:T509)</f>
        <v>0</v>
      </c>
      <c r="AR505" s="125" t="s">
        <v>83</v>
      </c>
      <c r="AT505" s="132" t="s">
        <v>75</v>
      </c>
      <c r="AU505" s="132" t="s">
        <v>83</v>
      </c>
      <c r="AY505" s="125" t="s">
        <v>190</v>
      </c>
      <c r="BK505" s="133">
        <f>SUM(BK506:BK509)</f>
        <v>0</v>
      </c>
    </row>
    <row r="506" spans="2:65" s="1" customFormat="1" ht="16.5" customHeight="1">
      <c r="B506" s="32"/>
      <c r="C506" s="136" t="s">
        <v>3053</v>
      </c>
      <c r="D506" s="136" t="s">
        <v>193</v>
      </c>
      <c r="E506" s="137" t="s">
        <v>2650</v>
      </c>
      <c r="F506" s="138" t="s">
        <v>2651</v>
      </c>
      <c r="G506" s="139" t="s">
        <v>284</v>
      </c>
      <c r="H506" s="140">
        <v>2.64</v>
      </c>
      <c r="I506" s="141"/>
      <c r="J506" s="142">
        <f>ROUND(I506*H506,2)</f>
        <v>0</v>
      </c>
      <c r="K506" s="138" t="s">
        <v>197</v>
      </c>
      <c r="L506" s="32"/>
      <c r="M506" s="143" t="s">
        <v>1</v>
      </c>
      <c r="N506" s="144" t="s">
        <v>41</v>
      </c>
      <c r="P506" s="145">
        <f>O506*H506</f>
        <v>0</v>
      </c>
      <c r="Q506" s="145">
        <v>0</v>
      </c>
      <c r="R506" s="145">
        <f>Q506*H506</f>
        <v>0</v>
      </c>
      <c r="S506" s="145">
        <v>0</v>
      </c>
      <c r="T506" s="146">
        <f>S506*H506</f>
        <v>0</v>
      </c>
      <c r="AR506" s="147" t="s">
        <v>217</v>
      </c>
      <c r="AT506" s="147" t="s">
        <v>193</v>
      </c>
      <c r="AU506" s="147" t="s">
        <v>85</v>
      </c>
      <c r="AY506" s="17" t="s">
        <v>190</v>
      </c>
      <c r="BE506" s="148">
        <f>IF(N506="základní",J506,0)</f>
        <v>0</v>
      </c>
      <c r="BF506" s="148">
        <f>IF(N506="snížená",J506,0)</f>
        <v>0</v>
      </c>
      <c r="BG506" s="148">
        <f>IF(N506="zákl. přenesená",J506,0)</f>
        <v>0</v>
      </c>
      <c r="BH506" s="148">
        <f>IF(N506="sníž. přenesená",J506,0)</f>
        <v>0</v>
      </c>
      <c r="BI506" s="148">
        <f>IF(N506="nulová",J506,0)</f>
        <v>0</v>
      </c>
      <c r="BJ506" s="17" t="s">
        <v>83</v>
      </c>
      <c r="BK506" s="148">
        <f>ROUND(I506*H506,2)</f>
        <v>0</v>
      </c>
      <c r="BL506" s="17" t="s">
        <v>217</v>
      </c>
      <c r="BM506" s="147" t="s">
        <v>3054</v>
      </c>
    </row>
    <row r="507" spans="2:65" s="1" customFormat="1">
      <c r="B507" s="32"/>
      <c r="D507" s="149" t="s">
        <v>200</v>
      </c>
      <c r="F507" s="150" t="s">
        <v>2652</v>
      </c>
      <c r="I507" s="151"/>
      <c r="L507" s="32"/>
      <c r="M507" s="152"/>
      <c r="T507" s="56"/>
      <c r="AT507" s="17" t="s">
        <v>200</v>
      </c>
      <c r="AU507" s="17" t="s">
        <v>85</v>
      </c>
    </row>
    <row r="508" spans="2:65" s="12" customFormat="1">
      <c r="B508" s="160"/>
      <c r="D508" s="153" t="s">
        <v>256</v>
      </c>
      <c r="E508" s="161" t="s">
        <v>1</v>
      </c>
      <c r="F508" s="162" t="s">
        <v>3055</v>
      </c>
      <c r="H508" s="163">
        <v>2.64</v>
      </c>
      <c r="I508" s="164"/>
      <c r="L508" s="160"/>
      <c r="M508" s="165"/>
      <c r="T508" s="166"/>
      <c r="AT508" s="161" t="s">
        <v>256</v>
      </c>
      <c r="AU508" s="161" t="s">
        <v>85</v>
      </c>
      <c r="AV508" s="12" t="s">
        <v>85</v>
      </c>
      <c r="AW508" s="12" t="s">
        <v>32</v>
      </c>
      <c r="AX508" s="12" t="s">
        <v>76</v>
      </c>
      <c r="AY508" s="161" t="s">
        <v>190</v>
      </c>
    </row>
    <row r="509" spans="2:65" s="14" customFormat="1">
      <c r="B509" s="173"/>
      <c r="D509" s="153" t="s">
        <v>256</v>
      </c>
      <c r="E509" s="174" t="s">
        <v>1</v>
      </c>
      <c r="F509" s="175" t="s">
        <v>267</v>
      </c>
      <c r="H509" s="176">
        <v>2.64</v>
      </c>
      <c r="I509" s="177"/>
      <c r="L509" s="173"/>
      <c r="M509" s="178"/>
      <c r="T509" s="179"/>
      <c r="AT509" s="174" t="s">
        <v>256</v>
      </c>
      <c r="AU509" s="174" t="s">
        <v>85</v>
      </c>
      <c r="AV509" s="14" t="s">
        <v>217</v>
      </c>
      <c r="AW509" s="14" t="s">
        <v>32</v>
      </c>
      <c r="AX509" s="14" t="s">
        <v>83</v>
      </c>
      <c r="AY509" s="174" t="s">
        <v>190</v>
      </c>
    </row>
    <row r="510" spans="2:65" s="11" customFormat="1" ht="22.9" customHeight="1">
      <c r="B510" s="124"/>
      <c r="D510" s="125" t="s">
        <v>75</v>
      </c>
      <c r="E510" s="134" t="s">
        <v>445</v>
      </c>
      <c r="F510" s="134" t="s">
        <v>446</v>
      </c>
      <c r="I510" s="127"/>
      <c r="J510" s="135">
        <f>BK510</f>
        <v>0</v>
      </c>
      <c r="L510" s="124"/>
      <c r="M510" s="129"/>
      <c r="P510" s="130">
        <f>SUM(P511:P532)</f>
        <v>0</v>
      </c>
      <c r="R510" s="130">
        <f>SUM(R511:R532)</f>
        <v>0</v>
      </c>
      <c r="T510" s="131">
        <f>SUM(T511:T532)</f>
        <v>0</v>
      </c>
      <c r="AR510" s="125" t="s">
        <v>83</v>
      </c>
      <c r="AT510" s="132" t="s">
        <v>75</v>
      </c>
      <c r="AU510" s="132" t="s">
        <v>83</v>
      </c>
      <c r="AY510" s="125" t="s">
        <v>190</v>
      </c>
      <c r="BK510" s="133">
        <f>SUM(BK511:BK532)</f>
        <v>0</v>
      </c>
    </row>
    <row r="511" spans="2:65" s="1" customFormat="1" ht="16.5" customHeight="1">
      <c r="B511" s="32"/>
      <c r="C511" s="136" t="s">
        <v>2365</v>
      </c>
      <c r="D511" s="136" t="s">
        <v>193</v>
      </c>
      <c r="E511" s="137" t="s">
        <v>2427</v>
      </c>
      <c r="F511" s="138" t="s">
        <v>2428</v>
      </c>
      <c r="G511" s="139" t="s">
        <v>380</v>
      </c>
      <c r="H511" s="140">
        <v>12.192</v>
      </c>
      <c r="I511" s="141"/>
      <c r="J511" s="142">
        <f>ROUND(I511*H511,2)</f>
        <v>0</v>
      </c>
      <c r="K511" s="138" t="s">
        <v>197</v>
      </c>
      <c r="L511" s="32"/>
      <c r="M511" s="143" t="s">
        <v>1</v>
      </c>
      <c r="N511" s="144" t="s">
        <v>41</v>
      </c>
      <c r="P511" s="145">
        <f>O511*H511</f>
        <v>0</v>
      </c>
      <c r="Q511" s="145">
        <v>0</v>
      </c>
      <c r="R511" s="145">
        <f>Q511*H511</f>
        <v>0</v>
      </c>
      <c r="S511" s="145">
        <v>0</v>
      </c>
      <c r="T511" s="146">
        <f>S511*H511</f>
        <v>0</v>
      </c>
      <c r="AR511" s="147" t="s">
        <v>217</v>
      </c>
      <c r="AT511" s="147" t="s">
        <v>193</v>
      </c>
      <c r="AU511" s="147" t="s">
        <v>85</v>
      </c>
      <c r="AY511" s="17" t="s">
        <v>190</v>
      </c>
      <c r="BE511" s="148">
        <f>IF(N511="základní",J511,0)</f>
        <v>0</v>
      </c>
      <c r="BF511" s="148">
        <f>IF(N511="snížená",J511,0)</f>
        <v>0</v>
      </c>
      <c r="BG511" s="148">
        <f>IF(N511="zákl. přenesená",J511,0)</f>
        <v>0</v>
      </c>
      <c r="BH511" s="148">
        <f>IF(N511="sníž. přenesená",J511,0)</f>
        <v>0</v>
      </c>
      <c r="BI511" s="148">
        <f>IF(N511="nulová",J511,0)</f>
        <v>0</v>
      </c>
      <c r="BJ511" s="17" t="s">
        <v>83</v>
      </c>
      <c r="BK511" s="148">
        <f>ROUND(I511*H511,2)</f>
        <v>0</v>
      </c>
      <c r="BL511" s="17" t="s">
        <v>217</v>
      </c>
      <c r="BM511" s="147" t="s">
        <v>3056</v>
      </c>
    </row>
    <row r="512" spans="2:65" s="1" customFormat="1">
      <c r="B512" s="32"/>
      <c r="D512" s="149" t="s">
        <v>200</v>
      </c>
      <c r="F512" s="150" t="s">
        <v>2430</v>
      </c>
      <c r="I512" s="151"/>
      <c r="L512" s="32"/>
      <c r="M512" s="152"/>
      <c r="T512" s="56"/>
      <c r="AT512" s="17" t="s">
        <v>200</v>
      </c>
      <c r="AU512" s="17" t="s">
        <v>85</v>
      </c>
    </row>
    <row r="513" spans="2:65" s="12" customFormat="1">
      <c r="B513" s="160"/>
      <c r="D513" s="153" t="s">
        <v>256</v>
      </c>
      <c r="E513" s="161" t="s">
        <v>1</v>
      </c>
      <c r="F513" s="162" t="s">
        <v>3057</v>
      </c>
      <c r="H513" s="163">
        <v>12.192</v>
      </c>
      <c r="I513" s="164"/>
      <c r="L513" s="160"/>
      <c r="M513" s="165"/>
      <c r="T513" s="166"/>
      <c r="AT513" s="161" t="s">
        <v>256</v>
      </c>
      <c r="AU513" s="161" t="s">
        <v>85</v>
      </c>
      <c r="AV513" s="12" t="s">
        <v>85</v>
      </c>
      <c r="AW513" s="12" t="s">
        <v>32</v>
      </c>
      <c r="AX513" s="12" t="s">
        <v>76</v>
      </c>
      <c r="AY513" s="161" t="s">
        <v>190</v>
      </c>
    </row>
    <row r="514" spans="2:65" s="14" customFormat="1">
      <c r="B514" s="173"/>
      <c r="D514" s="153" t="s">
        <v>256</v>
      </c>
      <c r="E514" s="174" t="s">
        <v>1</v>
      </c>
      <c r="F514" s="175" t="s">
        <v>267</v>
      </c>
      <c r="H514" s="176">
        <v>12.192</v>
      </c>
      <c r="I514" s="177"/>
      <c r="L514" s="173"/>
      <c r="M514" s="178"/>
      <c r="T514" s="179"/>
      <c r="AT514" s="174" t="s">
        <v>256</v>
      </c>
      <c r="AU514" s="174" t="s">
        <v>85</v>
      </c>
      <c r="AV514" s="14" t="s">
        <v>217</v>
      </c>
      <c r="AW514" s="14" t="s">
        <v>32</v>
      </c>
      <c r="AX514" s="14" t="s">
        <v>83</v>
      </c>
      <c r="AY514" s="174" t="s">
        <v>190</v>
      </c>
    </row>
    <row r="515" spans="2:65" s="1" customFormat="1" ht="24.2" customHeight="1">
      <c r="B515" s="32"/>
      <c r="C515" s="136" t="s">
        <v>3058</v>
      </c>
      <c r="D515" s="136" t="s">
        <v>193</v>
      </c>
      <c r="E515" s="137" t="s">
        <v>2431</v>
      </c>
      <c r="F515" s="138" t="s">
        <v>2432</v>
      </c>
      <c r="G515" s="139" t="s">
        <v>380</v>
      </c>
      <c r="H515" s="140">
        <v>50.42</v>
      </c>
      <c r="I515" s="141"/>
      <c r="J515" s="142">
        <f>ROUND(I515*H515,2)</f>
        <v>0</v>
      </c>
      <c r="K515" s="138" t="s">
        <v>197</v>
      </c>
      <c r="L515" s="32"/>
      <c r="M515" s="143" t="s">
        <v>1</v>
      </c>
      <c r="N515" s="144" t="s">
        <v>41</v>
      </c>
      <c r="P515" s="145">
        <f>O515*H515</f>
        <v>0</v>
      </c>
      <c r="Q515" s="145">
        <v>0</v>
      </c>
      <c r="R515" s="145">
        <f>Q515*H515</f>
        <v>0</v>
      </c>
      <c r="S515" s="145">
        <v>0</v>
      </c>
      <c r="T515" s="146">
        <f>S515*H515</f>
        <v>0</v>
      </c>
      <c r="AR515" s="147" t="s">
        <v>217</v>
      </c>
      <c r="AT515" s="147" t="s">
        <v>193</v>
      </c>
      <c r="AU515" s="147" t="s">
        <v>85</v>
      </c>
      <c r="AY515" s="17" t="s">
        <v>190</v>
      </c>
      <c r="BE515" s="148">
        <f>IF(N515="základní",J515,0)</f>
        <v>0</v>
      </c>
      <c r="BF515" s="148">
        <f>IF(N515="snížená",J515,0)</f>
        <v>0</v>
      </c>
      <c r="BG515" s="148">
        <f>IF(N515="zákl. přenesená",J515,0)</f>
        <v>0</v>
      </c>
      <c r="BH515" s="148">
        <f>IF(N515="sníž. přenesená",J515,0)</f>
        <v>0</v>
      </c>
      <c r="BI515" s="148">
        <f>IF(N515="nulová",J515,0)</f>
        <v>0</v>
      </c>
      <c r="BJ515" s="17" t="s">
        <v>83</v>
      </c>
      <c r="BK515" s="148">
        <f>ROUND(I515*H515,2)</f>
        <v>0</v>
      </c>
      <c r="BL515" s="17" t="s">
        <v>217</v>
      </c>
      <c r="BM515" s="147" t="s">
        <v>3059</v>
      </c>
    </row>
    <row r="516" spans="2:65" s="1" customFormat="1">
      <c r="B516" s="32"/>
      <c r="D516" s="149" t="s">
        <v>200</v>
      </c>
      <c r="F516" s="150" t="s">
        <v>2434</v>
      </c>
      <c r="I516" s="151"/>
      <c r="L516" s="32"/>
      <c r="M516" s="152"/>
      <c r="T516" s="56"/>
      <c r="AT516" s="17" t="s">
        <v>200</v>
      </c>
      <c r="AU516" s="17" t="s">
        <v>85</v>
      </c>
    </row>
    <row r="517" spans="2:65" s="1" customFormat="1" ht="24.2" customHeight="1">
      <c r="B517" s="32"/>
      <c r="C517" s="136" t="s">
        <v>2368</v>
      </c>
      <c r="D517" s="136" t="s">
        <v>193</v>
      </c>
      <c r="E517" s="137" t="s">
        <v>2435</v>
      </c>
      <c r="F517" s="138" t="s">
        <v>2436</v>
      </c>
      <c r="G517" s="139" t="s">
        <v>380</v>
      </c>
      <c r="H517" s="140">
        <v>453.78</v>
      </c>
      <c r="I517" s="141"/>
      <c r="J517" s="142">
        <f>ROUND(I517*H517,2)</f>
        <v>0</v>
      </c>
      <c r="K517" s="138" t="s">
        <v>197</v>
      </c>
      <c r="L517" s="32"/>
      <c r="M517" s="143" t="s">
        <v>1</v>
      </c>
      <c r="N517" s="144" t="s">
        <v>41</v>
      </c>
      <c r="P517" s="145">
        <f>O517*H517</f>
        <v>0</v>
      </c>
      <c r="Q517" s="145">
        <v>0</v>
      </c>
      <c r="R517" s="145">
        <f>Q517*H517</f>
        <v>0</v>
      </c>
      <c r="S517" s="145">
        <v>0</v>
      </c>
      <c r="T517" s="146">
        <f>S517*H517</f>
        <v>0</v>
      </c>
      <c r="AR517" s="147" t="s">
        <v>217</v>
      </c>
      <c r="AT517" s="147" t="s">
        <v>193</v>
      </c>
      <c r="AU517" s="147" t="s">
        <v>85</v>
      </c>
      <c r="AY517" s="17" t="s">
        <v>190</v>
      </c>
      <c r="BE517" s="148">
        <f>IF(N517="základní",J517,0)</f>
        <v>0</v>
      </c>
      <c r="BF517" s="148">
        <f>IF(N517="snížená",J517,0)</f>
        <v>0</v>
      </c>
      <c r="BG517" s="148">
        <f>IF(N517="zákl. přenesená",J517,0)</f>
        <v>0</v>
      </c>
      <c r="BH517" s="148">
        <f>IF(N517="sníž. přenesená",J517,0)</f>
        <v>0</v>
      </c>
      <c r="BI517" s="148">
        <f>IF(N517="nulová",J517,0)</f>
        <v>0</v>
      </c>
      <c r="BJ517" s="17" t="s">
        <v>83</v>
      </c>
      <c r="BK517" s="148">
        <f>ROUND(I517*H517,2)</f>
        <v>0</v>
      </c>
      <c r="BL517" s="17" t="s">
        <v>217</v>
      </c>
      <c r="BM517" s="147" t="s">
        <v>3060</v>
      </c>
    </row>
    <row r="518" spans="2:65" s="1" customFormat="1">
      <c r="B518" s="32"/>
      <c r="D518" s="149" t="s">
        <v>200</v>
      </c>
      <c r="F518" s="150" t="s">
        <v>2438</v>
      </c>
      <c r="I518" s="151"/>
      <c r="L518" s="32"/>
      <c r="M518" s="152"/>
      <c r="T518" s="56"/>
      <c r="AT518" s="17" t="s">
        <v>200</v>
      </c>
      <c r="AU518" s="17" t="s">
        <v>85</v>
      </c>
    </row>
    <row r="519" spans="2:65" s="12" customFormat="1">
      <c r="B519" s="160"/>
      <c r="D519" s="153" t="s">
        <v>256</v>
      </c>
      <c r="E519" s="161" t="s">
        <v>1</v>
      </c>
      <c r="F519" s="162" t="s">
        <v>3061</v>
      </c>
      <c r="H519" s="163">
        <v>453.78</v>
      </c>
      <c r="I519" s="164"/>
      <c r="L519" s="160"/>
      <c r="M519" s="165"/>
      <c r="T519" s="166"/>
      <c r="AT519" s="161" t="s">
        <v>256</v>
      </c>
      <c r="AU519" s="161" t="s">
        <v>85</v>
      </c>
      <c r="AV519" s="12" t="s">
        <v>85</v>
      </c>
      <c r="AW519" s="12" t="s">
        <v>32</v>
      </c>
      <c r="AX519" s="12" t="s">
        <v>76</v>
      </c>
      <c r="AY519" s="161" t="s">
        <v>190</v>
      </c>
    </row>
    <row r="520" spans="2:65" s="14" customFormat="1">
      <c r="B520" s="173"/>
      <c r="D520" s="153" t="s">
        <v>256</v>
      </c>
      <c r="E520" s="174" t="s">
        <v>1</v>
      </c>
      <c r="F520" s="175" t="s">
        <v>267</v>
      </c>
      <c r="H520" s="176">
        <v>453.78</v>
      </c>
      <c r="I520" s="177"/>
      <c r="L520" s="173"/>
      <c r="M520" s="178"/>
      <c r="T520" s="179"/>
      <c r="AT520" s="174" t="s">
        <v>256</v>
      </c>
      <c r="AU520" s="174" t="s">
        <v>85</v>
      </c>
      <c r="AV520" s="14" t="s">
        <v>217</v>
      </c>
      <c r="AW520" s="14" t="s">
        <v>32</v>
      </c>
      <c r="AX520" s="14" t="s">
        <v>83</v>
      </c>
      <c r="AY520" s="174" t="s">
        <v>190</v>
      </c>
    </row>
    <row r="521" spans="2:65" s="1" customFormat="1" ht="37.9" customHeight="1">
      <c r="B521" s="32"/>
      <c r="C521" s="136" t="s">
        <v>3062</v>
      </c>
      <c r="D521" s="136" t="s">
        <v>193</v>
      </c>
      <c r="E521" s="137" t="s">
        <v>2656</v>
      </c>
      <c r="F521" s="138" t="s">
        <v>2657</v>
      </c>
      <c r="G521" s="139" t="s">
        <v>380</v>
      </c>
      <c r="H521" s="140">
        <v>14.041</v>
      </c>
      <c r="I521" s="141"/>
      <c r="J521" s="142">
        <f>ROUND(I521*H521,2)</f>
        <v>0</v>
      </c>
      <c r="K521" s="138" t="s">
        <v>197</v>
      </c>
      <c r="L521" s="32"/>
      <c r="M521" s="143" t="s">
        <v>1</v>
      </c>
      <c r="N521" s="144" t="s">
        <v>41</v>
      </c>
      <c r="P521" s="145">
        <f>O521*H521</f>
        <v>0</v>
      </c>
      <c r="Q521" s="145">
        <v>0</v>
      </c>
      <c r="R521" s="145">
        <f>Q521*H521</f>
        <v>0</v>
      </c>
      <c r="S521" s="145">
        <v>0</v>
      </c>
      <c r="T521" s="146">
        <f>S521*H521</f>
        <v>0</v>
      </c>
      <c r="AR521" s="147" t="s">
        <v>217</v>
      </c>
      <c r="AT521" s="147" t="s">
        <v>193</v>
      </c>
      <c r="AU521" s="147" t="s">
        <v>85</v>
      </c>
      <c r="AY521" s="17" t="s">
        <v>190</v>
      </c>
      <c r="BE521" s="148">
        <f>IF(N521="základní",J521,0)</f>
        <v>0</v>
      </c>
      <c r="BF521" s="148">
        <f>IF(N521="snížená",J521,0)</f>
        <v>0</v>
      </c>
      <c r="BG521" s="148">
        <f>IF(N521="zákl. přenesená",J521,0)</f>
        <v>0</v>
      </c>
      <c r="BH521" s="148">
        <f>IF(N521="sníž. přenesená",J521,0)</f>
        <v>0</v>
      </c>
      <c r="BI521" s="148">
        <f>IF(N521="nulová",J521,0)</f>
        <v>0</v>
      </c>
      <c r="BJ521" s="17" t="s">
        <v>83</v>
      </c>
      <c r="BK521" s="148">
        <f>ROUND(I521*H521,2)</f>
        <v>0</v>
      </c>
      <c r="BL521" s="17" t="s">
        <v>217</v>
      </c>
      <c r="BM521" s="147" t="s">
        <v>3063</v>
      </c>
    </row>
    <row r="522" spans="2:65" s="1" customFormat="1">
      <c r="B522" s="32"/>
      <c r="D522" s="149" t="s">
        <v>200</v>
      </c>
      <c r="F522" s="150" t="s">
        <v>2659</v>
      </c>
      <c r="I522" s="151"/>
      <c r="L522" s="32"/>
      <c r="M522" s="152"/>
      <c r="T522" s="56"/>
      <c r="AT522" s="17" t="s">
        <v>200</v>
      </c>
      <c r="AU522" s="17" t="s">
        <v>85</v>
      </c>
    </row>
    <row r="523" spans="2:65" s="12" customFormat="1">
      <c r="B523" s="160"/>
      <c r="D523" s="153" t="s">
        <v>256</v>
      </c>
      <c r="E523" s="161" t="s">
        <v>1</v>
      </c>
      <c r="F523" s="162" t="s">
        <v>3064</v>
      </c>
      <c r="H523" s="163">
        <v>14.041</v>
      </c>
      <c r="I523" s="164"/>
      <c r="L523" s="160"/>
      <c r="M523" s="165"/>
      <c r="T523" s="166"/>
      <c r="AT523" s="161" t="s">
        <v>256</v>
      </c>
      <c r="AU523" s="161" t="s">
        <v>85</v>
      </c>
      <c r="AV523" s="12" t="s">
        <v>85</v>
      </c>
      <c r="AW523" s="12" t="s">
        <v>32</v>
      </c>
      <c r="AX523" s="12" t="s">
        <v>76</v>
      </c>
      <c r="AY523" s="161" t="s">
        <v>190</v>
      </c>
    </row>
    <row r="524" spans="2:65" s="14" customFormat="1">
      <c r="B524" s="173"/>
      <c r="D524" s="153" t="s">
        <v>256</v>
      </c>
      <c r="E524" s="174" t="s">
        <v>1</v>
      </c>
      <c r="F524" s="175" t="s">
        <v>267</v>
      </c>
      <c r="H524" s="176">
        <v>14.041</v>
      </c>
      <c r="I524" s="177"/>
      <c r="L524" s="173"/>
      <c r="M524" s="178"/>
      <c r="T524" s="179"/>
      <c r="AT524" s="174" t="s">
        <v>256</v>
      </c>
      <c r="AU524" s="174" t="s">
        <v>85</v>
      </c>
      <c r="AV524" s="14" t="s">
        <v>217</v>
      </c>
      <c r="AW524" s="14" t="s">
        <v>32</v>
      </c>
      <c r="AX524" s="14" t="s">
        <v>83</v>
      </c>
      <c r="AY524" s="174" t="s">
        <v>190</v>
      </c>
    </row>
    <row r="525" spans="2:65" s="1" customFormat="1" ht="44.25" customHeight="1">
      <c r="B525" s="32"/>
      <c r="C525" s="136" t="s">
        <v>2372</v>
      </c>
      <c r="D525" s="136" t="s">
        <v>193</v>
      </c>
      <c r="E525" s="137" t="s">
        <v>2440</v>
      </c>
      <c r="F525" s="138" t="s">
        <v>2441</v>
      </c>
      <c r="G525" s="139" t="s">
        <v>380</v>
      </c>
      <c r="H525" s="140">
        <v>12.192</v>
      </c>
      <c r="I525" s="141"/>
      <c r="J525" s="142">
        <f>ROUND(I525*H525,2)</f>
        <v>0</v>
      </c>
      <c r="K525" s="138" t="s">
        <v>197</v>
      </c>
      <c r="L525" s="32"/>
      <c r="M525" s="143" t="s">
        <v>1</v>
      </c>
      <c r="N525" s="144" t="s">
        <v>41</v>
      </c>
      <c r="P525" s="145">
        <f>O525*H525</f>
        <v>0</v>
      </c>
      <c r="Q525" s="145">
        <v>0</v>
      </c>
      <c r="R525" s="145">
        <f>Q525*H525</f>
        <v>0</v>
      </c>
      <c r="S525" s="145">
        <v>0</v>
      </c>
      <c r="T525" s="146">
        <f>S525*H525</f>
        <v>0</v>
      </c>
      <c r="AR525" s="147" t="s">
        <v>217</v>
      </c>
      <c r="AT525" s="147" t="s">
        <v>193</v>
      </c>
      <c r="AU525" s="147" t="s">
        <v>85</v>
      </c>
      <c r="AY525" s="17" t="s">
        <v>190</v>
      </c>
      <c r="BE525" s="148">
        <f>IF(N525="základní",J525,0)</f>
        <v>0</v>
      </c>
      <c r="BF525" s="148">
        <f>IF(N525="snížená",J525,0)</f>
        <v>0</v>
      </c>
      <c r="BG525" s="148">
        <f>IF(N525="zákl. přenesená",J525,0)</f>
        <v>0</v>
      </c>
      <c r="BH525" s="148">
        <f>IF(N525="sníž. přenesená",J525,0)</f>
        <v>0</v>
      </c>
      <c r="BI525" s="148">
        <f>IF(N525="nulová",J525,0)</f>
        <v>0</v>
      </c>
      <c r="BJ525" s="17" t="s">
        <v>83</v>
      </c>
      <c r="BK525" s="148">
        <f>ROUND(I525*H525,2)</f>
        <v>0</v>
      </c>
      <c r="BL525" s="17" t="s">
        <v>217</v>
      </c>
      <c r="BM525" s="147" t="s">
        <v>3065</v>
      </c>
    </row>
    <row r="526" spans="2:65" s="1" customFormat="1">
      <c r="B526" s="32"/>
      <c r="D526" s="149" t="s">
        <v>200</v>
      </c>
      <c r="F526" s="150" t="s">
        <v>2443</v>
      </c>
      <c r="I526" s="151"/>
      <c r="L526" s="32"/>
      <c r="M526" s="152"/>
      <c r="T526" s="56"/>
      <c r="AT526" s="17" t="s">
        <v>200</v>
      </c>
      <c r="AU526" s="17" t="s">
        <v>85</v>
      </c>
    </row>
    <row r="527" spans="2:65" s="12" customFormat="1">
      <c r="B527" s="160"/>
      <c r="D527" s="153" t="s">
        <v>256</v>
      </c>
      <c r="E527" s="161" t="s">
        <v>1</v>
      </c>
      <c r="F527" s="162" t="s">
        <v>3057</v>
      </c>
      <c r="H527" s="163">
        <v>12.192</v>
      </c>
      <c r="I527" s="164"/>
      <c r="L527" s="160"/>
      <c r="M527" s="165"/>
      <c r="T527" s="166"/>
      <c r="AT527" s="161" t="s">
        <v>256</v>
      </c>
      <c r="AU527" s="161" t="s">
        <v>85</v>
      </c>
      <c r="AV527" s="12" t="s">
        <v>85</v>
      </c>
      <c r="AW527" s="12" t="s">
        <v>32</v>
      </c>
      <c r="AX527" s="12" t="s">
        <v>76</v>
      </c>
      <c r="AY527" s="161" t="s">
        <v>190</v>
      </c>
    </row>
    <row r="528" spans="2:65" s="14" customFormat="1">
      <c r="B528" s="173"/>
      <c r="D528" s="153" t="s">
        <v>256</v>
      </c>
      <c r="E528" s="174" t="s">
        <v>1</v>
      </c>
      <c r="F528" s="175" t="s">
        <v>267</v>
      </c>
      <c r="H528" s="176">
        <v>12.192</v>
      </c>
      <c r="I528" s="177"/>
      <c r="L528" s="173"/>
      <c r="M528" s="178"/>
      <c r="T528" s="179"/>
      <c r="AT528" s="174" t="s">
        <v>256</v>
      </c>
      <c r="AU528" s="174" t="s">
        <v>85</v>
      </c>
      <c r="AV528" s="14" t="s">
        <v>217</v>
      </c>
      <c r="AW528" s="14" t="s">
        <v>32</v>
      </c>
      <c r="AX528" s="14" t="s">
        <v>83</v>
      </c>
      <c r="AY528" s="174" t="s">
        <v>190</v>
      </c>
    </row>
    <row r="529" spans="2:65" s="1" customFormat="1" ht="44.25" customHeight="1">
      <c r="B529" s="32"/>
      <c r="C529" s="136" t="s">
        <v>3066</v>
      </c>
      <c r="D529" s="136" t="s">
        <v>193</v>
      </c>
      <c r="E529" s="137" t="s">
        <v>2662</v>
      </c>
      <c r="F529" s="138" t="s">
        <v>627</v>
      </c>
      <c r="G529" s="139" t="s">
        <v>380</v>
      </c>
      <c r="H529" s="140">
        <v>24.187000000000001</v>
      </c>
      <c r="I529" s="141"/>
      <c r="J529" s="142">
        <f>ROUND(I529*H529,2)</f>
        <v>0</v>
      </c>
      <c r="K529" s="138" t="s">
        <v>197</v>
      </c>
      <c r="L529" s="32"/>
      <c r="M529" s="143" t="s">
        <v>1</v>
      </c>
      <c r="N529" s="144" t="s">
        <v>41</v>
      </c>
      <c r="P529" s="145">
        <f>O529*H529</f>
        <v>0</v>
      </c>
      <c r="Q529" s="145">
        <v>0</v>
      </c>
      <c r="R529" s="145">
        <f>Q529*H529</f>
        <v>0</v>
      </c>
      <c r="S529" s="145">
        <v>0</v>
      </c>
      <c r="T529" s="146">
        <f>S529*H529</f>
        <v>0</v>
      </c>
      <c r="AR529" s="147" t="s">
        <v>217</v>
      </c>
      <c r="AT529" s="147" t="s">
        <v>193</v>
      </c>
      <c r="AU529" s="147" t="s">
        <v>85</v>
      </c>
      <c r="AY529" s="17" t="s">
        <v>190</v>
      </c>
      <c r="BE529" s="148">
        <f>IF(N529="základní",J529,0)</f>
        <v>0</v>
      </c>
      <c r="BF529" s="148">
        <f>IF(N529="snížená",J529,0)</f>
        <v>0</v>
      </c>
      <c r="BG529" s="148">
        <f>IF(N529="zákl. přenesená",J529,0)</f>
        <v>0</v>
      </c>
      <c r="BH529" s="148">
        <f>IF(N529="sníž. přenesená",J529,0)</f>
        <v>0</v>
      </c>
      <c r="BI529" s="148">
        <f>IF(N529="nulová",J529,0)</f>
        <v>0</v>
      </c>
      <c r="BJ529" s="17" t="s">
        <v>83</v>
      </c>
      <c r="BK529" s="148">
        <f>ROUND(I529*H529,2)</f>
        <v>0</v>
      </c>
      <c r="BL529" s="17" t="s">
        <v>217</v>
      </c>
      <c r="BM529" s="147" t="s">
        <v>3067</v>
      </c>
    </row>
    <row r="530" spans="2:65" s="1" customFormat="1">
      <c r="B530" s="32"/>
      <c r="D530" s="149" t="s">
        <v>200</v>
      </c>
      <c r="F530" s="150" t="s">
        <v>2664</v>
      </c>
      <c r="I530" s="151"/>
      <c r="L530" s="32"/>
      <c r="M530" s="152"/>
      <c r="T530" s="56"/>
      <c r="AT530" s="17" t="s">
        <v>200</v>
      </c>
      <c r="AU530" s="17" t="s">
        <v>85</v>
      </c>
    </row>
    <row r="531" spans="2:65" s="12" customFormat="1">
      <c r="B531" s="160"/>
      <c r="D531" s="153" t="s">
        <v>256</v>
      </c>
      <c r="E531" s="161" t="s">
        <v>1</v>
      </c>
      <c r="F531" s="162" t="s">
        <v>3068</v>
      </c>
      <c r="H531" s="163">
        <v>24.187000000000001</v>
      </c>
      <c r="I531" s="164"/>
      <c r="L531" s="160"/>
      <c r="M531" s="165"/>
      <c r="T531" s="166"/>
      <c r="AT531" s="161" t="s">
        <v>256</v>
      </c>
      <c r="AU531" s="161" t="s">
        <v>85</v>
      </c>
      <c r="AV531" s="12" t="s">
        <v>85</v>
      </c>
      <c r="AW531" s="12" t="s">
        <v>32</v>
      </c>
      <c r="AX531" s="12" t="s">
        <v>76</v>
      </c>
      <c r="AY531" s="161" t="s">
        <v>190</v>
      </c>
    </row>
    <row r="532" spans="2:65" s="14" customFormat="1">
      <c r="B532" s="173"/>
      <c r="D532" s="153" t="s">
        <v>256</v>
      </c>
      <c r="E532" s="174" t="s">
        <v>1</v>
      </c>
      <c r="F532" s="175" t="s">
        <v>267</v>
      </c>
      <c r="H532" s="176">
        <v>24.187000000000001</v>
      </c>
      <c r="I532" s="177"/>
      <c r="L532" s="173"/>
      <c r="M532" s="178"/>
      <c r="T532" s="179"/>
      <c r="AT532" s="174" t="s">
        <v>256</v>
      </c>
      <c r="AU532" s="174" t="s">
        <v>85</v>
      </c>
      <c r="AV532" s="14" t="s">
        <v>217</v>
      </c>
      <c r="AW532" s="14" t="s">
        <v>32</v>
      </c>
      <c r="AX532" s="14" t="s">
        <v>83</v>
      </c>
      <c r="AY532" s="174" t="s">
        <v>190</v>
      </c>
    </row>
    <row r="533" spans="2:65" s="11" customFormat="1" ht="22.9" customHeight="1">
      <c r="B533" s="124"/>
      <c r="D533" s="125" t="s">
        <v>75</v>
      </c>
      <c r="E533" s="134" t="s">
        <v>1282</v>
      </c>
      <c r="F533" s="134" t="s">
        <v>1283</v>
      </c>
      <c r="I533" s="127"/>
      <c r="J533" s="135">
        <f>BK533</f>
        <v>0</v>
      </c>
      <c r="L533" s="124"/>
      <c r="M533" s="129"/>
      <c r="P533" s="130">
        <f>SUM(P534:P535)</f>
        <v>0</v>
      </c>
      <c r="R533" s="130">
        <f>SUM(R534:R535)</f>
        <v>0</v>
      </c>
      <c r="T533" s="131">
        <f>SUM(T534:T535)</f>
        <v>0</v>
      </c>
      <c r="AR533" s="125" t="s">
        <v>83</v>
      </c>
      <c r="AT533" s="132" t="s">
        <v>75</v>
      </c>
      <c r="AU533" s="132" t="s">
        <v>83</v>
      </c>
      <c r="AY533" s="125" t="s">
        <v>190</v>
      </c>
      <c r="BK533" s="133">
        <f>SUM(BK534:BK535)</f>
        <v>0</v>
      </c>
    </row>
    <row r="534" spans="2:65" s="1" customFormat="1" ht="24.2" customHeight="1">
      <c r="B534" s="32"/>
      <c r="C534" s="136" t="s">
        <v>2375</v>
      </c>
      <c r="D534" s="136" t="s">
        <v>193</v>
      </c>
      <c r="E534" s="137" t="s">
        <v>2670</v>
      </c>
      <c r="F534" s="138" t="s">
        <v>2671</v>
      </c>
      <c r="G534" s="139" t="s">
        <v>380</v>
      </c>
      <c r="H534" s="140">
        <v>148.827</v>
      </c>
      <c r="I534" s="141"/>
      <c r="J534" s="142">
        <f>ROUND(I534*H534,2)</f>
        <v>0</v>
      </c>
      <c r="K534" s="138" t="s">
        <v>197</v>
      </c>
      <c r="L534" s="32"/>
      <c r="M534" s="143" t="s">
        <v>1</v>
      </c>
      <c r="N534" s="144" t="s">
        <v>41</v>
      </c>
      <c r="P534" s="145">
        <f>O534*H534</f>
        <v>0</v>
      </c>
      <c r="Q534" s="145">
        <v>0</v>
      </c>
      <c r="R534" s="145">
        <f>Q534*H534</f>
        <v>0</v>
      </c>
      <c r="S534" s="145">
        <v>0</v>
      </c>
      <c r="T534" s="146">
        <f>S534*H534</f>
        <v>0</v>
      </c>
      <c r="AR534" s="147" t="s">
        <v>217</v>
      </c>
      <c r="AT534" s="147" t="s">
        <v>193</v>
      </c>
      <c r="AU534" s="147" t="s">
        <v>85</v>
      </c>
      <c r="AY534" s="17" t="s">
        <v>190</v>
      </c>
      <c r="BE534" s="148">
        <f>IF(N534="základní",J534,0)</f>
        <v>0</v>
      </c>
      <c r="BF534" s="148">
        <f>IF(N534="snížená",J534,0)</f>
        <v>0</v>
      </c>
      <c r="BG534" s="148">
        <f>IF(N534="zákl. přenesená",J534,0)</f>
        <v>0</v>
      </c>
      <c r="BH534" s="148">
        <f>IF(N534="sníž. přenesená",J534,0)</f>
        <v>0</v>
      </c>
      <c r="BI534" s="148">
        <f>IF(N534="nulová",J534,0)</f>
        <v>0</v>
      </c>
      <c r="BJ534" s="17" t="s">
        <v>83</v>
      </c>
      <c r="BK534" s="148">
        <f>ROUND(I534*H534,2)</f>
        <v>0</v>
      </c>
      <c r="BL534" s="17" t="s">
        <v>217</v>
      </c>
      <c r="BM534" s="147" t="s">
        <v>3069</v>
      </c>
    </row>
    <row r="535" spans="2:65" s="1" customFormat="1">
      <c r="B535" s="32"/>
      <c r="D535" s="149" t="s">
        <v>200</v>
      </c>
      <c r="F535" s="150" t="s">
        <v>2673</v>
      </c>
      <c r="I535" s="151"/>
      <c r="L535" s="32"/>
      <c r="M535" s="152"/>
      <c r="T535" s="56"/>
      <c r="AT535" s="17" t="s">
        <v>200</v>
      </c>
      <c r="AU535" s="17" t="s">
        <v>85</v>
      </c>
    </row>
    <row r="536" spans="2:65" s="11" customFormat="1" ht="25.9" customHeight="1">
      <c r="B536" s="124"/>
      <c r="D536" s="125" t="s">
        <v>75</v>
      </c>
      <c r="E536" s="126" t="s">
        <v>1289</v>
      </c>
      <c r="F536" s="126" t="s">
        <v>1290</v>
      </c>
      <c r="I536" s="127"/>
      <c r="J536" s="128">
        <f>BK536</f>
        <v>0</v>
      </c>
      <c r="L536" s="124"/>
      <c r="M536" s="129"/>
      <c r="P536" s="130">
        <f>P537+P566+P574</f>
        <v>0</v>
      </c>
      <c r="R536" s="130">
        <f>R537+R566+R574</f>
        <v>0</v>
      </c>
      <c r="T536" s="131">
        <f>T537+T566+T574</f>
        <v>0</v>
      </c>
      <c r="AR536" s="125" t="s">
        <v>85</v>
      </c>
      <c r="AT536" s="132" t="s">
        <v>75</v>
      </c>
      <c r="AU536" s="132" t="s">
        <v>76</v>
      </c>
      <c r="AY536" s="125" t="s">
        <v>190</v>
      </c>
      <c r="BK536" s="133">
        <f>BK537+BK566+BK574</f>
        <v>0</v>
      </c>
    </row>
    <row r="537" spans="2:65" s="11" customFormat="1" ht="22.9" customHeight="1">
      <c r="B537" s="124"/>
      <c r="D537" s="125" t="s">
        <v>75</v>
      </c>
      <c r="E537" s="134" t="s">
        <v>1291</v>
      </c>
      <c r="F537" s="134" t="s">
        <v>1292</v>
      </c>
      <c r="I537" s="127"/>
      <c r="J537" s="135">
        <f>BK537</f>
        <v>0</v>
      </c>
      <c r="L537" s="124"/>
      <c r="M537" s="129"/>
      <c r="P537" s="130">
        <f>SUM(P538:P565)</f>
        <v>0</v>
      </c>
      <c r="R537" s="130">
        <f>SUM(R538:R565)</f>
        <v>0</v>
      </c>
      <c r="T537" s="131">
        <f>SUM(T538:T565)</f>
        <v>0</v>
      </c>
      <c r="AR537" s="125" t="s">
        <v>85</v>
      </c>
      <c r="AT537" s="132" t="s">
        <v>75</v>
      </c>
      <c r="AU537" s="132" t="s">
        <v>83</v>
      </c>
      <c r="AY537" s="125" t="s">
        <v>190</v>
      </c>
      <c r="BK537" s="133">
        <f>SUM(BK538:BK565)</f>
        <v>0</v>
      </c>
    </row>
    <row r="538" spans="2:65" s="1" customFormat="1" ht="24.2" customHeight="1">
      <c r="B538" s="32"/>
      <c r="C538" s="136" t="s">
        <v>3070</v>
      </c>
      <c r="D538" s="136" t="s">
        <v>193</v>
      </c>
      <c r="E538" s="137" t="s">
        <v>3071</v>
      </c>
      <c r="F538" s="138" t="s">
        <v>3072</v>
      </c>
      <c r="G538" s="139" t="s">
        <v>253</v>
      </c>
      <c r="H538" s="140">
        <v>18.52</v>
      </c>
      <c r="I538" s="141"/>
      <c r="J538" s="142">
        <f>ROUND(I538*H538,2)</f>
        <v>0</v>
      </c>
      <c r="K538" s="138" t="s">
        <v>197</v>
      </c>
      <c r="L538" s="32"/>
      <c r="M538" s="143" t="s">
        <v>1</v>
      </c>
      <c r="N538" s="144" t="s">
        <v>41</v>
      </c>
      <c r="P538" s="145">
        <f>O538*H538</f>
        <v>0</v>
      </c>
      <c r="Q538" s="145">
        <v>0</v>
      </c>
      <c r="R538" s="145">
        <f>Q538*H538</f>
        <v>0</v>
      </c>
      <c r="S538" s="145">
        <v>0</v>
      </c>
      <c r="T538" s="146">
        <f>S538*H538</f>
        <v>0</v>
      </c>
      <c r="AR538" s="147" t="s">
        <v>367</v>
      </c>
      <c r="AT538" s="147" t="s">
        <v>193</v>
      </c>
      <c r="AU538" s="147" t="s">
        <v>85</v>
      </c>
      <c r="AY538" s="17" t="s">
        <v>190</v>
      </c>
      <c r="BE538" s="148">
        <f>IF(N538="základní",J538,0)</f>
        <v>0</v>
      </c>
      <c r="BF538" s="148">
        <f>IF(N538="snížená",J538,0)</f>
        <v>0</v>
      </c>
      <c r="BG538" s="148">
        <f>IF(N538="zákl. přenesená",J538,0)</f>
        <v>0</v>
      </c>
      <c r="BH538" s="148">
        <f>IF(N538="sníž. přenesená",J538,0)</f>
        <v>0</v>
      </c>
      <c r="BI538" s="148">
        <f>IF(N538="nulová",J538,0)</f>
        <v>0</v>
      </c>
      <c r="BJ538" s="17" t="s">
        <v>83</v>
      </c>
      <c r="BK538" s="148">
        <f>ROUND(I538*H538,2)</f>
        <v>0</v>
      </c>
      <c r="BL538" s="17" t="s">
        <v>367</v>
      </c>
      <c r="BM538" s="147" t="s">
        <v>3073</v>
      </c>
    </row>
    <row r="539" spans="2:65" s="1" customFormat="1">
      <c r="B539" s="32"/>
      <c r="D539" s="149" t="s">
        <v>200</v>
      </c>
      <c r="F539" s="150" t="s">
        <v>3074</v>
      </c>
      <c r="I539" s="151"/>
      <c r="L539" s="32"/>
      <c r="M539" s="152"/>
      <c r="T539" s="56"/>
      <c r="AT539" s="17" t="s">
        <v>200</v>
      </c>
      <c r="AU539" s="17" t="s">
        <v>85</v>
      </c>
    </row>
    <row r="540" spans="2:65" s="12" customFormat="1">
      <c r="B540" s="160"/>
      <c r="D540" s="153" t="s">
        <v>256</v>
      </c>
      <c r="E540" s="161" t="s">
        <v>1</v>
      </c>
      <c r="F540" s="162" t="s">
        <v>3075</v>
      </c>
      <c r="H540" s="163">
        <v>18.52</v>
      </c>
      <c r="I540" s="164"/>
      <c r="L540" s="160"/>
      <c r="M540" s="165"/>
      <c r="T540" s="166"/>
      <c r="AT540" s="161" t="s">
        <v>256</v>
      </c>
      <c r="AU540" s="161" t="s">
        <v>85</v>
      </c>
      <c r="AV540" s="12" t="s">
        <v>85</v>
      </c>
      <c r="AW540" s="12" t="s">
        <v>32</v>
      </c>
      <c r="AX540" s="12" t="s">
        <v>76</v>
      </c>
      <c r="AY540" s="161" t="s">
        <v>190</v>
      </c>
    </row>
    <row r="541" spans="2:65" s="14" customFormat="1">
      <c r="B541" s="173"/>
      <c r="D541" s="153" t="s">
        <v>256</v>
      </c>
      <c r="E541" s="174" t="s">
        <v>1</v>
      </c>
      <c r="F541" s="175" t="s">
        <v>267</v>
      </c>
      <c r="H541" s="176">
        <v>18.52</v>
      </c>
      <c r="I541" s="177"/>
      <c r="L541" s="173"/>
      <c r="M541" s="178"/>
      <c r="T541" s="179"/>
      <c r="AT541" s="174" t="s">
        <v>256</v>
      </c>
      <c r="AU541" s="174" t="s">
        <v>85</v>
      </c>
      <c r="AV541" s="14" t="s">
        <v>217</v>
      </c>
      <c r="AW541" s="14" t="s">
        <v>32</v>
      </c>
      <c r="AX541" s="14" t="s">
        <v>83</v>
      </c>
      <c r="AY541" s="174" t="s">
        <v>190</v>
      </c>
    </row>
    <row r="542" spans="2:65" s="1" customFormat="1" ht="16.5" customHeight="1">
      <c r="B542" s="32"/>
      <c r="C542" s="183" t="s">
        <v>2379</v>
      </c>
      <c r="D542" s="183" t="s">
        <v>615</v>
      </c>
      <c r="E542" s="184" t="s">
        <v>3076</v>
      </c>
      <c r="F542" s="185" t="s">
        <v>3077</v>
      </c>
      <c r="G542" s="186" t="s">
        <v>380</v>
      </c>
      <c r="H542" s="187">
        <v>6.0000000000000001E-3</v>
      </c>
      <c r="I542" s="188"/>
      <c r="J542" s="189">
        <f>ROUND(I542*H542,2)</f>
        <v>0</v>
      </c>
      <c r="K542" s="185" t="s">
        <v>197</v>
      </c>
      <c r="L542" s="190"/>
      <c r="M542" s="191" t="s">
        <v>1</v>
      </c>
      <c r="N542" s="192" t="s">
        <v>41</v>
      </c>
      <c r="P542" s="145">
        <f>O542*H542</f>
        <v>0</v>
      </c>
      <c r="Q542" s="145">
        <v>0</v>
      </c>
      <c r="R542" s="145">
        <f>Q542*H542</f>
        <v>0</v>
      </c>
      <c r="S542" s="145">
        <v>0</v>
      </c>
      <c r="T542" s="146">
        <f>S542*H542</f>
        <v>0</v>
      </c>
      <c r="AR542" s="147" t="s">
        <v>643</v>
      </c>
      <c r="AT542" s="147" t="s">
        <v>615</v>
      </c>
      <c r="AU542" s="147" t="s">
        <v>85</v>
      </c>
      <c r="AY542" s="17" t="s">
        <v>190</v>
      </c>
      <c r="BE542" s="148">
        <f>IF(N542="základní",J542,0)</f>
        <v>0</v>
      </c>
      <c r="BF542" s="148">
        <f>IF(N542="snížená",J542,0)</f>
        <v>0</v>
      </c>
      <c r="BG542" s="148">
        <f>IF(N542="zákl. přenesená",J542,0)</f>
        <v>0</v>
      </c>
      <c r="BH542" s="148">
        <f>IF(N542="sníž. přenesená",J542,0)</f>
        <v>0</v>
      </c>
      <c r="BI542" s="148">
        <f>IF(N542="nulová",J542,0)</f>
        <v>0</v>
      </c>
      <c r="BJ542" s="17" t="s">
        <v>83</v>
      </c>
      <c r="BK542" s="148">
        <f>ROUND(I542*H542,2)</f>
        <v>0</v>
      </c>
      <c r="BL542" s="17" t="s">
        <v>367</v>
      </c>
      <c r="BM542" s="147" t="s">
        <v>3078</v>
      </c>
    </row>
    <row r="543" spans="2:65" s="1" customFormat="1">
      <c r="B543" s="32"/>
      <c r="D543" s="153" t="s">
        <v>202</v>
      </c>
      <c r="F543" s="154" t="s">
        <v>3079</v>
      </c>
      <c r="I543" s="151"/>
      <c r="L543" s="32"/>
      <c r="M543" s="152"/>
      <c r="T543" s="56"/>
      <c r="AT543" s="17" t="s">
        <v>202</v>
      </c>
      <c r="AU543" s="17" t="s">
        <v>85</v>
      </c>
    </row>
    <row r="544" spans="2:65" s="12" customFormat="1">
      <c r="B544" s="160"/>
      <c r="D544" s="153" t="s">
        <v>256</v>
      </c>
      <c r="E544" s="161" t="s">
        <v>1</v>
      </c>
      <c r="F544" s="162" t="s">
        <v>3080</v>
      </c>
      <c r="H544" s="163">
        <v>6.0000000000000001E-3</v>
      </c>
      <c r="I544" s="164"/>
      <c r="L544" s="160"/>
      <c r="M544" s="165"/>
      <c r="T544" s="166"/>
      <c r="AT544" s="161" t="s">
        <v>256</v>
      </c>
      <c r="AU544" s="161" t="s">
        <v>85</v>
      </c>
      <c r="AV544" s="12" t="s">
        <v>85</v>
      </c>
      <c r="AW544" s="12" t="s">
        <v>32</v>
      </c>
      <c r="AX544" s="12" t="s">
        <v>76</v>
      </c>
      <c r="AY544" s="161" t="s">
        <v>190</v>
      </c>
    </row>
    <row r="545" spans="2:65" s="14" customFormat="1">
      <c r="B545" s="173"/>
      <c r="D545" s="153" t="s">
        <v>256</v>
      </c>
      <c r="E545" s="174" t="s">
        <v>1</v>
      </c>
      <c r="F545" s="175" t="s">
        <v>267</v>
      </c>
      <c r="H545" s="176">
        <v>6.0000000000000001E-3</v>
      </c>
      <c r="I545" s="177"/>
      <c r="L545" s="173"/>
      <c r="M545" s="178"/>
      <c r="T545" s="179"/>
      <c r="AT545" s="174" t="s">
        <v>256</v>
      </c>
      <c r="AU545" s="174" t="s">
        <v>85</v>
      </c>
      <c r="AV545" s="14" t="s">
        <v>217</v>
      </c>
      <c r="AW545" s="14" t="s">
        <v>32</v>
      </c>
      <c r="AX545" s="14" t="s">
        <v>83</v>
      </c>
      <c r="AY545" s="174" t="s">
        <v>190</v>
      </c>
    </row>
    <row r="546" spans="2:65" s="1" customFormat="1" ht="24.2" customHeight="1">
      <c r="B546" s="32"/>
      <c r="C546" s="136" t="s">
        <v>3081</v>
      </c>
      <c r="D546" s="136" t="s">
        <v>193</v>
      </c>
      <c r="E546" s="137" t="s">
        <v>3082</v>
      </c>
      <c r="F546" s="138" t="s">
        <v>3083</v>
      </c>
      <c r="G546" s="139" t="s">
        <v>253</v>
      </c>
      <c r="H546" s="140">
        <v>13.86</v>
      </c>
      <c r="I546" s="141"/>
      <c r="J546" s="142">
        <f>ROUND(I546*H546,2)</f>
        <v>0</v>
      </c>
      <c r="K546" s="138" t="s">
        <v>197</v>
      </c>
      <c r="L546" s="32"/>
      <c r="M546" s="143" t="s">
        <v>1</v>
      </c>
      <c r="N546" s="144" t="s">
        <v>41</v>
      </c>
      <c r="P546" s="145">
        <f>O546*H546</f>
        <v>0</v>
      </c>
      <c r="Q546" s="145">
        <v>0</v>
      </c>
      <c r="R546" s="145">
        <f>Q546*H546</f>
        <v>0</v>
      </c>
      <c r="S546" s="145">
        <v>0</v>
      </c>
      <c r="T546" s="146">
        <f>S546*H546</f>
        <v>0</v>
      </c>
      <c r="AR546" s="147" t="s">
        <v>367</v>
      </c>
      <c r="AT546" s="147" t="s">
        <v>193</v>
      </c>
      <c r="AU546" s="147" t="s">
        <v>85</v>
      </c>
      <c r="AY546" s="17" t="s">
        <v>190</v>
      </c>
      <c r="BE546" s="148">
        <f>IF(N546="základní",J546,0)</f>
        <v>0</v>
      </c>
      <c r="BF546" s="148">
        <f>IF(N546="snížená",J546,0)</f>
        <v>0</v>
      </c>
      <c r="BG546" s="148">
        <f>IF(N546="zákl. přenesená",J546,0)</f>
        <v>0</v>
      </c>
      <c r="BH546" s="148">
        <f>IF(N546="sníž. přenesená",J546,0)</f>
        <v>0</v>
      </c>
      <c r="BI546" s="148">
        <f>IF(N546="nulová",J546,0)</f>
        <v>0</v>
      </c>
      <c r="BJ546" s="17" t="s">
        <v>83</v>
      </c>
      <c r="BK546" s="148">
        <f>ROUND(I546*H546,2)</f>
        <v>0</v>
      </c>
      <c r="BL546" s="17" t="s">
        <v>367</v>
      </c>
      <c r="BM546" s="147" t="s">
        <v>3084</v>
      </c>
    </row>
    <row r="547" spans="2:65" s="1" customFormat="1">
      <c r="B547" s="32"/>
      <c r="D547" s="149" t="s">
        <v>200</v>
      </c>
      <c r="F547" s="150" t="s">
        <v>3085</v>
      </c>
      <c r="I547" s="151"/>
      <c r="L547" s="32"/>
      <c r="M547" s="152"/>
      <c r="T547" s="56"/>
      <c r="AT547" s="17" t="s">
        <v>200</v>
      </c>
      <c r="AU547" s="17" t="s">
        <v>85</v>
      </c>
    </row>
    <row r="548" spans="2:65" s="12" customFormat="1">
      <c r="B548" s="160"/>
      <c r="D548" s="153" t="s">
        <v>256</v>
      </c>
      <c r="E548" s="161" t="s">
        <v>1</v>
      </c>
      <c r="F548" s="162" t="s">
        <v>3086</v>
      </c>
      <c r="H548" s="163">
        <v>13.86</v>
      </c>
      <c r="I548" s="164"/>
      <c r="L548" s="160"/>
      <c r="M548" s="165"/>
      <c r="T548" s="166"/>
      <c r="AT548" s="161" t="s">
        <v>256</v>
      </c>
      <c r="AU548" s="161" t="s">
        <v>85</v>
      </c>
      <c r="AV548" s="12" t="s">
        <v>85</v>
      </c>
      <c r="AW548" s="12" t="s">
        <v>32</v>
      </c>
      <c r="AX548" s="12" t="s">
        <v>76</v>
      </c>
      <c r="AY548" s="161" t="s">
        <v>190</v>
      </c>
    </row>
    <row r="549" spans="2:65" s="14" customFormat="1">
      <c r="B549" s="173"/>
      <c r="D549" s="153" t="s">
        <v>256</v>
      </c>
      <c r="E549" s="174" t="s">
        <v>1</v>
      </c>
      <c r="F549" s="175" t="s">
        <v>267</v>
      </c>
      <c r="H549" s="176">
        <v>13.86</v>
      </c>
      <c r="I549" s="177"/>
      <c r="L549" s="173"/>
      <c r="M549" s="178"/>
      <c r="T549" s="179"/>
      <c r="AT549" s="174" t="s">
        <v>256</v>
      </c>
      <c r="AU549" s="174" t="s">
        <v>85</v>
      </c>
      <c r="AV549" s="14" t="s">
        <v>217</v>
      </c>
      <c r="AW549" s="14" t="s">
        <v>32</v>
      </c>
      <c r="AX549" s="14" t="s">
        <v>83</v>
      </c>
      <c r="AY549" s="174" t="s">
        <v>190</v>
      </c>
    </row>
    <row r="550" spans="2:65" s="1" customFormat="1" ht="16.5" customHeight="1">
      <c r="B550" s="32"/>
      <c r="C550" s="183" t="s">
        <v>2383</v>
      </c>
      <c r="D550" s="183" t="s">
        <v>615</v>
      </c>
      <c r="E550" s="184" t="s">
        <v>3076</v>
      </c>
      <c r="F550" s="185" t="s">
        <v>3077</v>
      </c>
      <c r="G550" s="186" t="s">
        <v>380</v>
      </c>
      <c r="H550" s="187">
        <v>5.0000000000000001E-3</v>
      </c>
      <c r="I550" s="188"/>
      <c r="J550" s="189">
        <f>ROUND(I550*H550,2)</f>
        <v>0</v>
      </c>
      <c r="K550" s="185" t="s">
        <v>197</v>
      </c>
      <c r="L550" s="190"/>
      <c r="M550" s="191" t="s">
        <v>1</v>
      </c>
      <c r="N550" s="192" t="s">
        <v>41</v>
      </c>
      <c r="P550" s="145">
        <f>O550*H550</f>
        <v>0</v>
      </c>
      <c r="Q550" s="145">
        <v>0</v>
      </c>
      <c r="R550" s="145">
        <f>Q550*H550</f>
        <v>0</v>
      </c>
      <c r="S550" s="145">
        <v>0</v>
      </c>
      <c r="T550" s="146">
        <f>S550*H550</f>
        <v>0</v>
      </c>
      <c r="AR550" s="147" t="s">
        <v>643</v>
      </c>
      <c r="AT550" s="147" t="s">
        <v>615</v>
      </c>
      <c r="AU550" s="147" t="s">
        <v>85</v>
      </c>
      <c r="AY550" s="17" t="s">
        <v>190</v>
      </c>
      <c r="BE550" s="148">
        <f>IF(N550="základní",J550,0)</f>
        <v>0</v>
      </c>
      <c r="BF550" s="148">
        <f>IF(N550="snížená",J550,0)</f>
        <v>0</v>
      </c>
      <c r="BG550" s="148">
        <f>IF(N550="zákl. přenesená",J550,0)</f>
        <v>0</v>
      </c>
      <c r="BH550" s="148">
        <f>IF(N550="sníž. přenesená",J550,0)</f>
        <v>0</v>
      </c>
      <c r="BI550" s="148">
        <f>IF(N550="nulová",J550,0)</f>
        <v>0</v>
      </c>
      <c r="BJ550" s="17" t="s">
        <v>83</v>
      </c>
      <c r="BK550" s="148">
        <f>ROUND(I550*H550,2)</f>
        <v>0</v>
      </c>
      <c r="BL550" s="17" t="s">
        <v>367</v>
      </c>
      <c r="BM550" s="147" t="s">
        <v>3087</v>
      </c>
    </row>
    <row r="551" spans="2:65" s="1" customFormat="1">
      <c r="B551" s="32"/>
      <c r="D551" s="153" t="s">
        <v>202</v>
      </c>
      <c r="F551" s="154" t="s">
        <v>3079</v>
      </c>
      <c r="I551" s="151"/>
      <c r="L551" s="32"/>
      <c r="M551" s="152"/>
      <c r="T551" s="56"/>
      <c r="AT551" s="17" t="s">
        <v>202</v>
      </c>
      <c r="AU551" s="17" t="s">
        <v>85</v>
      </c>
    </row>
    <row r="552" spans="2:65" s="12" customFormat="1">
      <c r="B552" s="160"/>
      <c r="D552" s="153" t="s">
        <v>256</v>
      </c>
      <c r="E552" s="161" t="s">
        <v>1</v>
      </c>
      <c r="F552" s="162" t="s">
        <v>3088</v>
      </c>
      <c r="H552" s="163">
        <v>5.0000000000000001E-3</v>
      </c>
      <c r="I552" s="164"/>
      <c r="L552" s="160"/>
      <c r="M552" s="165"/>
      <c r="T552" s="166"/>
      <c r="AT552" s="161" t="s">
        <v>256</v>
      </c>
      <c r="AU552" s="161" t="s">
        <v>85</v>
      </c>
      <c r="AV552" s="12" t="s">
        <v>85</v>
      </c>
      <c r="AW552" s="12" t="s">
        <v>32</v>
      </c>
      <c r="AX552" s="12" t="s">
        <v>76</v>
      </c>
      <c r="AY552" s="161" t="s">
        <v>190</v>
      </c>
    </row>
    <row r="553" spans="2:65" s="14" customFormat="1">
      <c r="B553" s="173"/>
      <c r="D553" s="153" t="s">
        <v>256</v>
      </c>
      <c r="E553" s="174" t="s">
        <v>1</v>
      </c>
      <c r="F553" s="175" t="s">
        <v>267</v>
      </c>
      <c r="H553" s="176">
        <v>5.0000000000000001E-3</v>
      </c>
      <c r="I553" s="177"/>
      <c r="L553" s="173"/>
      <c r="M553" s="178"/>
      <c r="T553" s="179"/>
      <c r="AT553" s="174" t="s">
        <v>256</v>
      </c>
      <c r="AU553" s="174" t="s">
        <v>85</v>
      </c>
      <c r="AV553" s="14" t="s">
        <v>217</v>
      </c>
      <c r="AW553" s="14" t="s">
        <v>32</v>
      </c>
      <c r="AX553" s="14" t="s">
        <v>83</v>
      </c>
      <c r="AY553" s="174" t="s">
        <v>190</v>
      </c>
    </row>
    <row r="554" spans="2:65" s="1" customFormat="1" ht="24.2" customHeight="1">
      <c r="B554" s="32"/>
      <c r="C554" s="136" t="s">
        <v>3089</v>
      </c>
      <c r="D554" s="136" t="s">
        <v>193</v>
      </c>
      <c r="E554" s="137" t="s">
        <v>3090</v>
      </c>
      <c r="F554" s="138" t="s">
        <v>3091</v>
      </c>
      <c r="G554" s="139" t="s">
        <v>253</v>
      </c>
      <c r="H554" s="140">
        <v>18.52</v>
      </c>
      <c r="I554" s="141"/>
      <c r="J554" s="142">
        <f>ROUND(I554*H554,2)</f>
        <v>0</v>
      </c>
      <c r="K554" s="138" t="s">
        <v>197</v>
      </c>
      <c r="L554" s="32"/>
      <c r="M554" s="143" t="s">
        <v>1</v>
      </c>
      <c r="N554" s="144" t="s">
        <v>41</v>
      </c>
      <c r="P554" s="145">
        <f>O554*H554</f>
        <v>0</v>
      </c>
      <c r="Q554" s="145">
        <v>0</v>
      </c>
      <c r="R554" s="145">
        <f>Q554*H554</f>
        <v>0</v>
      </c>
      <c r="S554" s="145">
        <v>0</v>
      </c>
      <c r="T554" s="146">
        <f>S554*H554</f>
        <v>0</v>
      </c>
      <c r="AR554" s="147" t="s">
        <v>367</v>
      </c>
      <c r="AT554" s="147" t="s">
        <v>193</v>
      </c>
      <c r="AU554" s="147" t="s">
        <v>85</v>
      </c>
      <c r="AY554" s="17" t="s">
        <v>190</v>
      </c>
      <c r="BE554" s="148">
        <f>IF(N554="základní",J554,0)</f>
        <v>0</v>
      </c>
      <c r="BF554" s="148">
        <f>IF(N554="snížená",J554,0)</f>
        <v>0</v>
      </c>
      <c r="BG554" s="148">
        <f>IF(N554="zákl. přenesená",J554,0)</f>
        <v>0</v>
      </c>
      <c r="BH554" s="148">
        <f>IF(N554="sníž. přenesená",J554,0)</f>
        <v>0</v>
      </c>
      <c r="BI554" s="148">
        <f>IF(N554="nulová",J554,0)</f>
        <v>0</v>
      </c>
      <c r="BJ554" s="17" t="s">
        <v>83</v>
      </c>
      <c r="BK554" s="148">
        <f>ROUND(I554*H554,2)</f>
        <v>0</v>
      </c>
      <c r="BL554" s="17" t="s">
        <v>367</v>
      </c>
      <c r="BM554" s="147" t="s">
        <v>3092</v>
      </c>
    </row>
    <row r="555" spans="2:65" s="1" customFormat="1">
      <c r="B555" s="32"/>
      <c r="D555" s="149" t="s">
        <v>200</v>
      </c>
      <c r="F555" s="150" t="s">
        <v>3093</v>
      </c>
      <c r="I555" s="151"/>
      <c r="L555" s="32"/>
      <c r="M555" s="152"/>
      <c r="T555" s="56"/>
      <c r="AT555" s="17" t="s">
        <v>200</v>
      </c>
      <c r="AU555" s="17" t="s">
        <v>85</v>
      </c>
    </row>
    <row r="556" spans="2:65" s="1" customFormat="1" ht="44.25" customHeight="1">
      <c r="B556" s="32"/>
      <c r="C556" s="183" t="s">
        <v>2387</v>
      </c>
      <c r="D556" s="183" t="s">
        <v>615</v>
      </c>
      <c r="E556" s="184" t="s">
        <v>3094</v>
      </c>
      <c r="F556" s="185" t="s">
        <v>3095</v>
      </c>
      <c r="G556" s="186" t="s">
        <v>253</v>
      </c>
      <c r="H556" s="187">
        <v>21.585000000000001</v>
      </c>
      <c r="I556" s="188"/>
      <c r="J556" s="189">
        <f>ROUND(I556*H556,2)</f>
        <v>0</v>
      </c>
      <c r="K556" s="185" t="s">
        <v>197</v>
      </c>
      <c r="L556" s="190"/>
      <c r="M556" s="191" t="s">
        <v>1</v>
      </c>
      <c r="N556" s="192" t="s">
        <v>41</v>
      </c>
      <c r="P556" s="145">
        <f>O556*H556</f>
        <v>0</v>
      </c>
      <c r="Q556" s="145">
        <v>0</v>
      </c>
      <c r="R556" s="145">
        <f>Q556*H556</f>
        <v>0</v>
      </c>
      <c r="S556" s="145">
        <v>0</v>
      </c>
      <c r="T556" s="146">
        <f>S556*H556</f>
        <v>0</v>
      </c>
      <c r="AR556" s="147" t="s">
        <v>643</v>
      </c>
      <c r="AT556" s="147" t="s">
        <v>615</v>
      </c>
      <c r="AU556" s="147" t="s">
        <v>85</v>
      </c>
      <c r="AY556" s="17" t="s">
        <v>190</v>
      </c>
      <c r="BE556" s="148">
        <f>IF(N556="základní",J556,0)</f>
        <v>0</v>
      </c>
      <c r="BF556" s="148">
        <f>IF(N556="snížená",J556,0)</f>
        <v>0</v>
      </c>
      <c r="BG556" s="148">
        <f>IF(N556="zákl. přenesená",J556,0)</f>
        <v>0</v>
      </c>
      <c r="BH556" s="148">
        <f>IF(N556="sníž. přenesená",J556,0)</f>
        <v>0</v>
      </c>
      <c r="BI556" s="148">
        <f>IF(N556="nulová",J556,0)</f>
        <v>0</v>
      </c>
      <c r="BJ556" s="17" t="s">
        <v>83</v>
      </c>
      <c r="BK556" s="148">
        <f>ROUND(I556*H556,2)</f>
        <v>0</v>
      </c>
      <c r="BL556" s="17" t="s">
        <v>367</v>
      </c>
      <c r="BM556" s="147" t="s">
        <v>3096</v>
      </c>
    </row>
    <row r="557" spans="2:65" s="12" customFormat="1">
      <c r="B557" s="160"/>
      <c r="D557" s="153" t="s">
        <v>256</v>
      </c>
      <c r="E557" s="161" t="s">
        <v>1</v>
      </c>
      <c r="F557" s="162" t="s">
        <v>3097</v>
      </c>
      <c r="H557" s="163">
        <v>21.585000000000001</v>
      </c>
      <c r="I557" s="164"/>
      <c r="L557" s="160"/>
      <c r="M557" s="165"/>
      <c r="T557" s="166"/>
      <c r="AT557" s="161" t="s">
        <v>256</v>
      </c>
      <c r="AU557" s="161" t="s">
        <v>85</v>
      </c>
      <c r="AV557" s="12" t="s">
        <v>85</v>
      </c>
      <c r="AW557" s="12" t="s">
        <v>32</v>
      </c>
      <c r="AX557" s="12" t="s">
        <v>76</v>
      </c>
      <c r="AY557" s="161" t="s">
        <v>190</v>
      </c>
    </row>
    <row r="558" spans="2:65" s="14" customFormat="1">
      <c r="B558" s="173"/>
      <c r="D558" s="153" t="s">
        <v>256</v>
      </c>
      <c r="E558" s="174" t="s">
        <v>1</v>
      </c>
      <c r="F558" s="175" t="s">
        <v>267</v>
      </c>
      <c r="H558" s="176">
        <v>21.585000000000001</v>
      </c>
      <c r="I558" s="177"/>
      <c r="L558" s="173"/>
      <c r="M558" s="178"/>
      <c r="T558" s="179"/>
      <c r="AT558" s="174" t="s">
        <v>256</v>
      </c>
      <c r="AU558" s="174" t="s">
        <v>85</v>
      </c>
      <c r="AV558" s="14" t="s">
        <v>217</v>
      </c>
      <c r="AW558" s="14" t="s">
        <v>32</v>
      </c>
      <c r="AX558" s="14" t="s">
        <v>83</v>
      </c>
      <c r="AY558" s="174" t="s">
        <v>190</v>
      </c>
    </row>
    <row r="559" spans="2:65" s="1" customFormat="1" ht="24.2" customHeight="1">
      <c r="B559" s="32"/>
      <c r="C559" s="136" t="s">
        <v>3098</v>
      </c>
      <c r="D559" s="136" t="s">
        <v>193</v>
      </c>
      <c r="E559" s="137" t="s">
        <v>3099</v>
      </c>
      <c r="F559" s="138" t="s">
        <v>3100</v>
      </c>
      <c r="G559" s="139" t="s">
        <v>253</v>
      </c>
      <c r="H559" s="140">
        <v>13.86</v>
      </c>
      <c r="I559" s="141"/>
      <c r="J559" s="142">
        <f>ROUND(I559*H559,2)</f>
        <v>0</v>
      </c>
      <c r="K559" s="138" t="s">
        <v>197</v>
      </c>
      <c r="L559" s="32"/>
      <c r="M559" s="143" t="s">
        <v>1</v>
      </c>
      <c r="N559" s="144" t="s">
        <v>41</v>
      </c>
      <c r="P559" s="145">
        <f>O559*H559</f>
        <v>0</v>
      </c>
      <c r="Q559" s="145">
        <v>0</v>
      </c>
      <c r="R559" s="145">
        <f>Q559*H559</f>
        <v>0</v>
      </c>
      <c r="S559" s="145">
        <v>0</v>
      </c>
      <c r="T559" s="146">
        <f>S559*H559</f>
        <v>0</v>
      </c>
      <c r="AR559" s="147" t="s">
        <v>367</v>
      </c>
      <c r="AT559" s="147" t="s">
        <v>193</v>
      </c>
      <c r="AU559" s="147" t="s">
        <v>85</v>
      </c>
      <c r="AY559" s="17" t="s">
        <v>190</v>
      </c>
      <c r="BE559" s="148">
        <f>IF(N559="základní",J559,0)</f>
        <v>0</v>
      </c>
      <c r="BF559" s="148">
        <f>IF(N559="snížená",J559,0)</f>
        <v>0</v>
      </c>
      <c r="BG559" s="148">
        <f>IF(N559="zákl. přenesená",J559,0)</f>
        <v>0</v>
      </c>
      <c r="BH559" s="148">
        <f>IF(N559="sníž. přenesená",J559,0)</f>
        <v>0</v>
      </c>
      <c r="BI559" s="148">
        <f>IF(N559="nulová",J559,0)</f>
        <v>0</v>
      </c>
      <c r="BJ559" s="17" t="s">
        <v>83</v>
      </c>
      <c r="BK559" s="148">
        <f>ROUND(I559*H559,2)</f>
        <v>0</v>
      </c>
      <c r="BL559" s="17" t="s">
        <v>367</v>
      </c>
      <c r="BM559" s="147" t="s">
        <v>3101</v>
      </c>
    </row>
    <row r="560" spans="2:65" s="1" customFormat="1">
      <c r="B560" s="32"/>
      <c r="D560" s="149" t="s">
        <v>200</v>
      </c>
      <c r="F560" s="150" t="s">
        <v>3102</v>
      </c>
      <c r="I560" s="151"/>
      <c r="L560" s="32"/>
      <c r="M560" s="152"/>
      <c r="T560" s="56"/>
      <c r="AT560" s="17" t="s">
        <v>200</v>
      </c>
      <c r="AU560" s="17" t="s">
        <v>85</v>
      </c>
    </row>
    <row r="561" spans="2:65" s="1" customFormat="1" ht="44.25" customHeight="1">
      <c r="B561" s="32"/>
      <c r="C561" s="183" t="s">
        <v>2391</v>
      </c>
      <c r="D561" s="183" t="s">
        <v>615</v>
      </c>
      <c r="E561" s="184" t="s">
        <v>3094</v>
      </c>
      <c r="F561" s="185" t="s">
        <v>3095</v>
      </c>
      <c r="G561" s="186" t="s">
        <v>253</v>
      </c>
      <c r="H561" s="187">
        <v>16.922999999999998</v>
      </c>
      <c r="I561" s="188"/>
      <c r="J561" s="189">
        <f>ROUND(I561*H561,2)</f>
        <v>0</v>
      </c>
      <c r="K561" s="185" t="s">
        <v>197</v>
      </c>
      <c r="L561" s="190"/>
      <c r="M561" s="191" t="s">
        <v>1</v>
      </c>
      <c r="N561" s="192" t="s">
        <v>41</v>
      </c>
      <c r="P561" s="145">
        <f>O561*H561</f>
        <v>0</v>
      </c>
      <c r="Q561" s="145">
        <v>0</v>
      </c>
      <c r="R561" s="145">
        <f>Q561*H561</f>
        <v>0</v>
      </c>
      <c r="S561" s="145">
        <v>0</v>
      </c>
      <c r="T561" s="146">
        <f>S561*H561</f>
        <v>0</v>
      </c>
      <c r="AR561" s="147" t="s">
        <v>643</v>
      </c>
      <c r="AT561" s="147" t="s">
        <v>615</v>
      </c>
      <c r="AU561" s="147" t="s">
        <v>85</v>
      </c>
      <c r="AY561" s="17" t="s">
        <v>190</v>
      </c>
      <c r="BE561" s="148">
        <f>IF(N561="základní",J561,0)</f>
        <v>0</v>
      </c>
      <c r="BF561" s="148">
        <f>IF(N561="snížená",J561,0)</f>
        <v>0</v>
      </c>
      <c r="BG561" s="148">
        <f>IF(N561="zákl. přenesená",J561,0)</f>
        <v>0</v>
      </c>
      <c r="BH561" s="148">
        <f>IF(N561="sníž. přenesená",J561,0)</f>
        <v>0</v>
      </c>
      <c r="BI561" s="148">
        <f>IF(N561="nulová",J561,0)</f>
        <v>0</v>
      </c>
      <c r="BJ561" s="17" t="s">
        <v>83</v>
      </c>
      <c r="BK561" s="148">
        <f>ROUND(I561*H561,2)</f>
        <v>0</v>
      </c>
      <c r="BL561" s="17" t="s">
        <v>367</v>
      </c>
      <c r="BM561" s="147" t="s">
        <v>3103</v>
      </c>
    </row>
    <row r="562" spans="2:65" s="12" customFormat="1">
      <c r="B562" s="160"/>
      <c r="D562" s="153" t="s">
        <v>256</v>
      </c>
      <c r="E562" s="161" t="s">
        <v>1</v>
      </c>
      <c r="F562" s="162" t="s">
        <v>3104</v>
      </c>
      <c r="H562" s="163">
        <v>16.922999999999998</v>
      </c>
      <c r="I562" s="164"/>
      <c r="L562" s="160"/>
      <c r="M562" s="165"/>
      <c r="T562" s="166"/>
      <c r="AT562" s="161" t="s">
        <v>256</v>
      </c>
      <c r="AU562" s="161" t="s">
        <v>85</v>
      </c>
      <c r="AV562" s="12" t="s">
        <v>85</v>
      </c>
      <c r="AW562" s="12" t="s">
        <v>32</v>
      </c>
      <c r="AX562" s="12" t="s">
        <v>76</v>
      </c>
      <c r="AY562" s="161" t="s">
        <v>190</v>
      </c>
    </row>
    <row r="563" spans="2:65" s="14" customFormat="1">
      <c r="B563" s="173"/>
      <c r="D563" s="153" t="s">
        <v>256</v>
      </c>
      <c r="E563" s="174" t="s">
        <v>1</v>
      </c>
      <c r="F563" s="175" t="s">
        <v>267</v>
      </c>
      <c r="H563" s="176">
        <v>16.922999999999998</v>
      </c>
      <c r="I563" s="177"/>
      <c r="L563" s="173"/>
      <c r="M563" s="178"/>
      <c r="T563" s="179"/>
      <c r="AT563" s="174" t="s">
        <v>256</v>
      </c>
      <c r="AU563" s="174" t="s">
        <v>85</v>
      </c>
      <c r="AV563" s="14" t="s">
        <v>217</v>
      </c>
      <c r="AW563" s="14" t="s">
        <v>32</v>
      </c>
      <c r="AX563" s="14" t="s">
        <v>83</v>
      </c>
      <c r="AY563" s="174" t="s">
        <v>190</v>
      </c>
    </row>
    <row r="564" spans="2:65" s="1" customFormat="1" ht="24.2" customHeight="1">
      <c r="B564" s="32"/>
      <c r="C564" s="136" t="s">
        <v>3105</v>
      </c>
      <c r="D564" s="136" t="s">
        <v>193</v>
      </c>
      <c r="E564" s="137" t="s">
        <v>3106</v>
      </c>
      <c r="F564" s="138" t="s">
        <v>3107</v>
      </c>
      <c r="G564" s="139" t="s">
        <v>380</v>
      </c>
      <c r="H564" s="140">
        <v>0.23200000000000001</v>
      </c>
      <c r="I564" s="141"/>
      <c r="J564" s="142">
        <f>ROUND(I564*H564,2)</f>
        <v>0</v>
      </c>
      <c r="K564" s="138" t="s">
        <v>197</v>
      </c>
      <c r="L564" s="32"/>
      <c r="M564" s="143" t="s">
        <v>1</v>
      </c>
      <c r="N564" s="144" t="s">
        <v>41</v>
      </c>
      <c r="P564" s="145">
        <f>O564*H564</f>
        <v>0</v>
      </c>
      <c r="Q564" s="145">
        <v>0</v>
      </c>
      <c r="R564" s="145">
        <f>Q564*H564</f>
        <v>0</v>
      </c>
      <c r="S564" s="145">
        <v>0</v>
      </c>
      <c r="T564" s="146">
        <f>S564*H564</f>
        <v>0</v>
      </c>
      <c r="AR564" s="147" t="s">
        <v>367</v>
      </c>
      <c r="AT564" s="147" t="s">
        <v>193</v>
      </c>
      <c r="AU564" s="147" t="s">
        <v>85</v>
      </c>
      <c r="AY564" s="17" t="s">
        <v>190</v>
      </c>
      <c r="BE564" s="148">
        <f>IF(N564="základní",J564,0)</f>
        <v>0</v>
      </c>
      <c r="BF564" s="148">
        <f>IF(N564="snížená",J564,0)</f>
        <v>0</v>
      </c>
      <c r="BG564" s="148">
        <f>IF(N564="zákl. přenesená",J564,0)</f>
        <v>0</v>
      </c>
      <c r="BH564" s="148">
        <f>IF(N564="sníž. přenesená",J564,0)</f>
        <v>0</v>
      </c>
      <c r="BI564" s="148">
        <f>IF(N564="nulová",J564,0)</f>
        <v>0</v>
      </c>
      <c r="BJ564" s="17" t="s">
        <v>83</v>
      </c>
      <c r="BK564" s="148">
        <f>ROUND(I564*H564,2)</f>
        <v>0</v>
      </c>
      <c r="BL564" s="17" t="s">
        <v>367</v>
      </c>
      <c r="BM564" s="147" t="s">
        <v>3108</v>
      </c>
    </row>
    <row r="565" spans="2:65" s="1" customFormat="1">
      <c r="B565" s="32"/>
      <c r="D565" s="149" t="s">
        <v>200</v>
      </c>
      <c r="F565" s="150" t="s">
        <v>3109</v>
      </c>
      <c r="I565" s="151"/>
      <c r="L565" s="32"/>
      <c r="M565" s="152"/>
      <c r="T565" s="56"/>
      <c r="AT565" s="17" t="s">
        <v>200</v>
      </c>
      <c r="AU565" s="17" t="s">
        <v>85</v>
      </c>
    </row>
    <row r="566" spans="2:65" s="11" customFormat="1" ht="22.9" customHeight="1">
      <c r="B566" s="124"/>
      <c r="D566" s="125" t="s">
        <v>75</v>
      </c>
      <c r="E566" s="134" t="s">
        <v>3110</v>
      </c>
      <c r="F566" s="134" t="s">
        <v>3111</v>
      </c>
      <c r="I566" s="127"/>
      <c r="J566" s="135">
        <f>BK566</f>
        <v>0</v>
      </c>
      <c r="L566" s="124"/>
      <c r="M566" s="129"/>
      <c r="P566" s="130">
        <f>SUM(P567:P573)</f>
        <v>0</v>
      </c>
      <c r="R566" s="130">
        <f>SUM(R567:R573)</f>
        <v>0</v>
      </c>
      <c r="T566" s="131">
        <f>SUM(T567:T573)</f>
        <v>0</v>
      </c>
      <c r="AR566" s="125" t="s">
        <v>85</v>
      </c>
      <c r="AT566" s="132" t="s">
        <v>75</v>
      </c>
      <c r="AU566" s="132" t="s">
        <v>83</v>
      </c>
      <c r="AY566" s="125" t="s">
        <v>190</v>
      </c>
      <c r="BK566" s="133">
        <f>SUM(BK567:BK573)</f>
        <v>0</v>
      </c>
    </row>
    <row r="567" spans="2:65" s="1" customFormat="1" ht="24.2" customHeight="1">
      <c r="B567" s="32"/>
      <c r="C567" s="136" t="s">
        <v>2396</v>
      </c>
      <c r="D567" s="136" t="s">
        <v>193</v>
      </c>
      <c r="E567" s="137" t="s">
        <v>3112</v>
      </c>
      <c r="F567" s="138" t="s">
        <v>3113</v>
      </c>
      <c r="G567" s="139" t="s">
        <v>271</v>
      </c>
      <c r="H567" s="140">
        <v>4</v>
      </c>
      <c r="I567" s="141"/>
      <c r="J567" s="142">
        <f>ROUND(I567*H567,2)</f>
        <v>0</v>
      </c>
      <c r="K567" s="138" t="s">
        <v>197</v>
      </c>
      <c r="L567" s="32"/>
      <c r="M567" s="143" t="s">
        <v>1</v>
      </c>
      <c r="N567" s="144" t="s">
        <v>41</v>
      </c>
      <c r="P567" s="145">
        <f>O567*H567</f>
        <v>0</v>
      </c>
      <c r="Q567" s="145">
        <v>0</v>
      </c>
      <c r="R567" s="145">
        <f>Q567*H567</f>
        <v>0</v>
      </c>
      <c r="S567" s="145">
        <v>0</v>
      </c>
      <c r="T567" s="146">
        <f>S567*H567</f>
        <v>0</v>
      </c>
      <c r="AR567" s="147" t="s">
        <v>367</v>
      </c>
      <c r="AT567" s="147" t="s">
        <v>193</v>
      </c>
      <c r="AU567" s="147" t="s">
        <v>85</v>
      </c>
      <c r="AY567" s="17" t="s">
        <v>190</v>
      </c>
      <c r="BE567" s="148">
        <f>IF(N567="základní",J567,0)</f>
        <v>0</v>
      </c>
      <c r="BF567" s="148">
        <f>IF(N567="snížená",J567,0)</f>
        <v>0</v>
      </c>
      <c r="BG567" s="148">
        <f>IF(N567="zákl. přenesená",J567,0)</f>
        <v>0</v>
      </c>
      <c r="BH567" s="148">
        <f>IF(N567="sníž. přenesená",J567,0)</f>
        <v>0</v>
      </c>
      <c r="BI567" s="148">
        <f>IF(N567="nulová",J567,0)</f>
        <v>0</v>
      </c>
      <c r="BJ567" s="17" t="s">
        <v>83</v>
      </c>
      <c r="BK567" s="148">
        <f>ROUND(I567*H567,2)</f>
        <v>0</v>
      </c>
      <c r="BL567" s="17" t="s">
        <v>367</v>
      </c>
      <c r="BM567" s="147" t="s">
        <v>3114</v>
      </c>
    </row>
    <row r="568" spans="2:65" s="1" customFormat="1">
      <c r="B568" s="32"/>
      <c r="D568" s="149" t="s">
        <v>200</v>
      </c>
      <c r="F568" s="150" t="s">
        <v>3115</v>
      </c>
      <c r="I568" s="151"/>
      <c r="L568" s="32"/>
      <c r="M568" s="152"/>
      <c r="T568" s="56"/>
      <c r="AT568" s="17" t="s">
        <v>200</v>
      </c>
      <c r="AU568" s="17" t="s">
        <v>85</v>
      </c>
    </row>
    <row r="569" spans="2:65" s="1" customFormat="1" ht="21.75" customHeight="1">
      <c r="B569" s="32"/>
      <c r="C569" s="136" t="s">
        <v>3116</v>
      </c>
      <c r="D569" s="136" t="s">
        <v>193</v>
      </c>
      <c r="E569" s="137" t="s">
        <v>3117</v>
      </c>
      <c r="F569" s="138" t="s">
        <v>3118</v>
      </c>
      <c r="G569" s="139" t="s">
        <v>271</v>
      </c>
      <c r="H569" s="140">
        <v>4</v>
      </c>
      <c r="I569" s="141"/>
      <c r="J569" s="142">
        <f>ROUND(I569*H569,2)</f>
        <v>0</v>
      </c>
      <c r="K569" s="138" t="s">
        <v>197</v>
      </c>
      <c r="L569" s="32"/>
      <c r="M569" s="143" t="s">
        <v>1</v>
      </c>
      <c r="N569" s="144" t="s">
        <v>41</v>
      </c>
      <c r="P569" s="145">
        <f>O569*H569</f>
        <v>0</v>
      </c>
      <c r="Q569" s="145">
        <v>0</v>
      </c>
      <c r="R569" s="145">
        <f>Q569*H569</f>
        <v>0</v>
      </c>
      <c r="S569" s="145">
        <v>0</v>
      </c>
      <c r="T569" s="146">
        <f>S569*H569</f>
        <v>0</v>
      </c>
      <c r="AR569" s="147" t="s">
        <v>367</v>
      </c>
      <c r="AT569" s="147" t="s">
        <v>193</v>
      </c>
      <c r="AU569" s="147" t="s">
        <v>85</v>
      </c>
      <c r="AY569" s="17" t="s">
        <v>190</v>
      </c>
      <c r="BE569" s="148">
        <f>IF(N569="základní",J569,0)</f>
        <v>0</v>
      </c>
      <c r="BF569" s="148">
        <f>IF(N569="snížená",J569,0)</f>
        <v>0</v>
      </c>
      <c r="BG569" s="148">
        <f>IF(N569="zákl. přenesená",J569,0)</f>
        <v>0</v>
      </c>
      <c r="BH569" s="148">
        <f>IF(N569="sníž. přenesená",J569,0)</f>
        <v>0</v>
      </c>
      <c r="BI569" s="148">
        <f>IF(N569="nulová",J569,0)</f>
        <v>0</v>
      </c>
      <c r="BJ569" s="17" t="s">
        <v>83</v>
      </c>
      <c r="BK569" s="148">
        <f>ROUND(I569*H569,2)</f>
        <v>0</v>
      </c>
      <c r="BL569" s="17" t="s">
        <v>367</v>
      </c>
      <c r="BM569" s="147" t="s">
        <v>3119</v>
      </c>
    </row>
    <row r="570" spans="2:65" s="1" customFormat="1">
      <c r="B570" s="32"/>
      <c r="D570" s="149" t="s">
        <v>200</v>
      </c>
      <c r="F570" s="150" t="s">
        <v>3120</v>
      </c>
      <c r="I570" s="151"/>
      <c r="L570" s="32"/>
      <c r="M570" s="152"/>
      <c r="T570" s="56"/>
      <c r="AT570" s="17" t="s">
        <v>200</v>
      </c>
      <c r="AU570" s="17" t="s">
        <v>85</v>
      </c>
    </row>
    <row r="571" spans="2:65" s="1" customFormat="1" ht="21.75" customHeight="1">
      <c r="B571" s="32"/>
      <c r="C571" s="183" t="s">
        <v>2402</v>
      </c>
      <c r="D571" s="183" t="s">
        <v>615</v>
      </c>
      <c r="E571" s="184" t="s">
        <v>3121</v>
      </c>
      <c r="F571" s="185" t="s">
        <v>3122</v>
      </c>
      <c r="G571" s="186" t="s">
        <v>271</v>
      </c>
      <c r="H571" s="187">
        <v>4</v>
      </c>
      <c r="I571" s="188"/>
      <c r="J571" s="189">
        <f>ROUND(I571*H571,2)</f>
        <v>0</v>
      </c>
      <c r="K571" s="185" t="s">
        <v>197</v>
      </c>
      <c r="L571" s="190"/>
      <c r="M571" s="191" t="s">
        <v>1</v>
      </c>
      <c r="N571" s="192" t="s">
        <v>41</v>
      </c>
      <c r="P571" s="145">
        <f>O571*H571</f>
        <v>0</v>
      </c>
      <c r="Q571" s="145">
        <v>0</v>
      </c>
      <c r="R571" s="145">
        <f>Q571*H571</f>
        <v>0</v>
      </c>
      <c r="S571" s="145">
        <v>0</v>
      </c>
      <c r="T571" s="146">
        <f>S571*H571</f>
        <v>0</v>
      </c>
      <c r="AR571" s="147" t="s">
        <v>643</v>
      </c>
      <c r="AT571" s="147" t="s">
        <v>615</v>
      </c>
      <c r="AU571" s="147" t="s">
        <v>85</v>
      </c>
      <c r="AY571" s="17" t="s">
        <v>190</v>
      </c>
      <c r="BE571" s="148">
        <f>IF(N571="základní",J571,0)</f>
        <v>0</v>
      </c>
      <c r="BF571" s="148">
        <f>IF(N571="snížená",J571,0)</f>
        <v>0</v>
      </c>
      <c r="BG571" s="148">
        <f>IF(N571="zákl. přenesená",J571,0)</f>
        <v>0</v>
      </c>
      <c r="BH571" s="148">
        <f>IF(N571="sníž. přenesená",J571,0)</f>
        <v>0</v>
      </c>
      <c r="BI571" s="148">
        <f>IF(N571="nulová",J571,0)</f>
        <v>0</v>
      </c>
      <c r="BJ571" s="17" t="s">
        <v>83</v>
      </c>
      <c r="BK571" s="148">
        <f>ROUND(I571*H571,2)</f>
        <v>0</v>
      </c>
      <c r="BL571" s="17" t="s">
        <v>367</v>
      </c>
      <c r="BM571" s="147" t="s">
        <v>3123</v>
      </c>
    </row>
    <row r="572" spans="2:65" s="1" customFormat="1" ht="24.2" customHeight="1">
      <c r="B572" s="32"/>
      <c r="C572" s="136" t="s">
        <v>3124</v>
      </c>
      <c r="D572" s="136" t="s">
        <v>193</v>
      </c>
      <c r="E572" s="137" t="s">
        <v>3125</v>
      </c>
      <c r="F572" s="138" t="s">
        <v>3126</v>
      </c>
      <c r="G572" s="139" t="s">
        <v>380</v>
      </c>
      <c r="H572" s="140">
        <v>1E-3</v>
      </c>
      <c r="I572" s="141"/>
      <c r="J572" s="142">
        <f>ROUND(I572*H572,2)</f>
        <v>0</v>
      </c>
      <c r="K572" s="138" t="s">
        <v>197</v>
      </c>
      <c r="L572" s="32"/>
      <c r="M572" s="143" t="s">
        <v>1</v>
      </c>
      <c r="N572" s="144" t="s">
        <v>41</v>
      </c>
      <c r="P572" s="145">
        <f>O572*H572</f>
        <v>0</v>
      </c>
      <c r="Q572" s="145">
        <v>0</v>
      </c>
      <c r="R572" s="145">
        <f>Q572*H572</f>
        <v>0</v>
      </c>
      <c r="S572" s="145">
        <v>0</v>
      </c>
      <c r="T572" s="146">
        <f>S572*H572</f>
        <v>0</v>
      </c>
      <c r="AR572" s="147" t="s">
        <v>367</v>
      </c>
      <c r="AT572" s="147" t="s">
        <v>193</v>
      </c>
      <c r="AU572" s="147" t="s">
        <v>85</v>
      </c>
      <c r="AY572" s="17" t="s">
        <v>190</v>
      </c>
      <c r="BE572" s="148">
        <f>IF(N572="základní",J572,0)</f>
        <v>0</v>
      </c>
      <c r="BF572" s="148">
        <f>IF(N572="snížená",J572,0)</f>
        <v>0</v>
      </c>
      <c r="BG572" s="148">
        <f>IF(N572="zákl. přenesená",J572,0)</f>
        <v>0</v>
      </c>
      <c r="BH572" s="148">
        <f>IF(N572="sníž. přenesená",J572,0)</f>
        <v>0</v>
      </c>
      <c r="BI572" s="148">
        <f>IF(N572="nulová",J572,0)</f>
        <v>0</v>
      </c>
      <c r="BJ572" s="17" t="s">
        <v>83</v>
      </c>
      <c r="BK572" s="148">
        <f>ROUND(I572*H572,2)</f>
        <v>0</v>
      </c>
      <c r="BL572" s="17" t="s">
        <v>367</v>
      </c>
      <c r="BM572" s="147" t="s">
        <v>3127</v>
      </c>
    </row>
    <row r="573" spans="2:65" s="1" customFormat="1">
      <c r="B573" s="32"/>
      <c r="D573" s="149" t="s">
        <v>200</v>
      </c>
      <c r="F573" s="150" t="s">
        <v>3128</v>
      </c>
      <c r="I573" s="151"/>
      <c r="L573" s="32"/>
      <c r="M573" s="152"/>
      <c r="T573" s="56"/>
      <c r="AT573" s="17" t="s">
        <v>200</v>
      </c>
      <c r="AU573" s="17" t="s">
        <v>85</v>
      </c>
    </row>
    <row r="574" spans="2:65" s="11" customFormat="1" ht="22.9" customHeight="1">
      <c r="B574" s="124"/>
      <c r="D574" s="125" t="s">
        <v>75</v>
      </c>
      <c r="E574" s="134" t="s">
        <v>3129</v>
      </c>
      <c r="F574" s="134" t="s">
        <v>3130</v>
      </c>
      <c r="I574" s="127"/>
      <c r="J574" s="135">
        <f>BK574</f>
        <v>0</v>
      </c>
      <c r="L574" s="124"/>
      <c r="M574" s="129"/>
      <c r="P574" s="130">
        <f>SUM(P575:P582)</f>
        <v>0</v>
      </c>
      <c r="R574" s="130">
        <f>SUM(R575:R582)</f>
        <v>0</v>
      </c>
      <c r="T574" s="131">
        <f>SUM(T575:T582)</f>
        <v>0</v>
      </c>
      <c r="AR574" s="125" t="s">
        <v>85</v>
      </c>
      <c r="AT574" s="132" t="s">
        <v>75</v>
      </c>
      <c r="AU574" s="132" t="s">
        <v>83</v>
      </c>
      <c r="AY574" s="125" t="s">
        <v>190</v>
      </c>
      <c r="BK574" s="133">
        <f>SUM(BK575:BK582)</f>
        <v>0</v>
      </c>
    </row>
    <row r="575" spans="2:65" s="1" customFormat="1" ht="24.2" customHeight="1">
      <c r="B575" s="32"/>
      <c r="C575" s="136" t="s">
        <v>2407</v>
      </c>
      <c r="D575" s="136" t="s">
        <v>193</v>
      </c>
      <c r="E575" s="137" t="s">
        <v>3131</v>
      </c>
      <c r="F575" s="138" t="s">
        <v>3132</v>
      </c>
      <c r="G575" s="139" t="s">
        <v>271</v>
      </c>
      <c r="H575" s="140">
        <v>3</v>
      </c>
      <c r="I575" s="141"/>
      <c r="J575" s="142">
        <f>ROUND(I575*H575,2)</f>
        <v>0</v>
      </c>
      <c r="K575" s="138" t="s">
        <v>197</v>
      </c>
      <c r="L575" s="32"/>
      <c r="M575" s="143" t="s">
        <v>1</v>
      </c>
      <c r="N575" s="144" t="s">
        <v>41</v>
      </c>
      <c r="P575" s="145">
        <f>O575*H575</f>
        <v>0</v>
      </c>
      <c r="Q575" s="145">
        <v>0</v>
      </c>
      <c r="R575" s="145">
        <f>Q575*H575</f>
        <v>0</v>
      </c>
      <c r="S575" s="145">
        <v>0</v>
      </c>
      <c r="T575" s="146">
        <f>S575*H575</f>
        <v>0</v>
      </c>
      <c r="AR575" s="147" t="s">
        <v>367</v>
      </c>
      <c r="AT575" s="147" t="s">
        <v>193</v>
      </c>
      <c r="AU575" s="147" t="s">
        <v>85</v>
      </c>
      <c r="AY575" s="17" t="s">
        <v>190</v>
      </c>
      <c r="BE575" s="148">
        <f>IF(N575="základní",J575,0)</f>
        <v>0</v>
      </c>
      <c r="BF575" s="148">
        <f>IF(N575="snížená",J575,0)</f>
        <v>0</v>
      </c>
      <c r="BG575" s="148">
        <f>IF(N575="zákl. přenesená",J575,0)</f>
        <v>0</v>
      </c>
      <c r="BH575" s="148">
        <f>IF(N575="sníž. přenesená",J575,0)</f>
        <v>0</v>
      </c>
      <c r="BI575" s="148">
        <f>IF(N575="nulová",J575,0)</f>
        <v>0</v>
      </c>
      <c r="BJ575" s="17" t="s">
        <v>83</v>
      </c>
      <c r="BK575" s="148">
        <f>ROUND(I575*H575,2)</f>
        <v>0</v>
      </c>
      <c r="BL575" s="17" t="s">
        <v>367</v>
      </c>
      <c r="BM575" s="147" t="s">
        <v>3133</v>
      </c>
    </row>
    <row r="576" spans="2:65" s="1" customFormat="1">
      <c r="B576" s="32"/>
      <c r="D576" s="149" t="s">
        <v>200</v>
      </c>
      <c r="F576" s="150" t="s">
        <v>3134</v>
      </c>
      <c r="I576" s="151"/>
      <c r="L576" s="32"/>
      <c r="M576" s="152"/>
      <c r="T576" s="56"/>
      <c r="AT576" s="17" t="s">
        <v>200</v>
      </c>
      <c r="AU576" s="17" t="s">
        <v>85</v>
      </c>
    </row>
    <row r="577" spans="2:65" s="1" customFormat="1" ht="24.2" customHeight="1">
      <c r="B577" s="32"/>
      <c r="C577" s="183" t="s">
        <v>3135</v>
      </c>
      <c r="D577" s="183" t="s">
        <v>615</v>
      </c>
      <c r="E577" s="184" t="s">
        <v>3136</v>
      </c>
      <c r="F577" s="185" t="s">
        <v>3137</v>
      </c>
      <c r="G577" s="186" t="s">
        <v>271</v>
      </c>
      <c r="H577" s="187">
        <v>3</v>
      </c>
      <c r="I577" s="188"/>
      <c r="J577" s="189">
        <f>ROUND(I577*H577,2)</f>
        <v>0</v>
      </c>
      <c r="K577" s="185" t="s">
        <v>197</v>
      </c>
      <c r="L577" s="190"/>
      <c r="M577" s="191" t="s">
        <v>1</v>
      </c>
      <c r="N577" s="192" t="s">
        <v>41</v>
      </c>
      <c r="P577" s="145">
        <f>O577*H577</f>
        <v>0</v>
      </c>
      <c r="Q577" s="145">
        <v>0</v>
      </c>
      <c r="R577" s="145">
        <f>Q577*H577</f>
        <v>0</v>
      </c>
      <c r="S577" s="145">
        <v>0</v>
      </c>
      <c r="T577" s="146">
        <f>S577*H577</f>
        <v>0</v>
      </c>
      <c r="AR577" s="147" t="s">
        <v>643</v>
      </c>
      <c r="AT577" s="147" t="s">
        <v>615</v>
      </c>
      <c r="AU577" s="147" t="s">
        <v>85</v>
      </c>
      <c r="AY577" s="17" t="s">
        <v>190</v>
      </c>
      <c r="BE577" s="148">
        <f>IF(N577="základní",J577,0)</f>
        <v>0</v>
      </c>
      <c r="BF577" s="148">
        <f>IF(N577="snížená",J577,0)</f>
        <v>0</v>
      </c>
      <c r="BG577" s="148">
        <f>IF(N577="zákl. přenesená",J577,0)</f>
        <v>0</v>
      </c>
      <c r="BH577" s="148">
        <f>IF(N577="sníž. přenesená",J577,0)</f>
        <v>0</v>
      </c>
      <c r="BI577" s="148">
        <f>IF(N577="nulová",J577,0)</f>
        <v>0</v>
      </c>
      <c r="BJ577" s="17" t="s">
        <v>83</v>
      </c>
      <c r="BK577" s="148">
        <f>ROUND(I577*H577,2)</f>
        <v>0</v>
      </c>
      <c r="BL577" s="17" t="s">
        <v>367</v>
      </c>
      <c r="BM577" s="147" t="s">
        <v>3138</v>
      </c>
    </row>
    <row r="578" spans="2:65" s="1" customFormat="1" ht="24.2" customHeight="1">
      <c r="B578" s="32"/>
      <c r="C578" s="136" t="s">
        <v>2412</v>
      </c>
      <c r="D578" s="136" t="s">
        <v>193</v>
      </c>
      <c r="E578" s="137" t="s">
        <v>3139</v>
      </c>
      <c r="F578" s="138" t="s">
        <v>3140</v>
      </c>
      <c r="G578" s="139" t="s">
        <v>271</v>
      </c>
      <c r="H578" s="140">
        <v>1</v>
      </c>
      <c r="I578" s="141"/>
      <c r="J578" s="142">
        <f>ROUND(I578*H578,2)</f>
        <v>0</v>
      </c>
      <c r="K578" s="138" t="s">
        <v>197</v>
      </c>
      <c r="L578" s="32"/>
      <c r="M578" s="143" t="s">
        <v>1</v>
      </c>
      <c r="N578" s="144" t="s">
        <v>41</v>
      </c>
      <c r="P578" s="145">
        <f>O578*H578</f>
        <v>0</v>
      </c>
      <c r="Q578" s="145">
        <v>0</v>
      </c>
      <c r="R578" s="145">
        <f>Q578*H578</f>
        <v>0</v>
      </c>
      <c r="S578" s="145">
        <v>0</v>
      </c>
      <c r="T578" s="146">
        <f>S578*H578</f>
        <v>0</v>
      </c>
      <c r="AR578" s="147" t="s">
        <v>367</v>
      </c>
      <c r="AT578" s="147" t="s">
        <v>193</v>
      </c>
      <c r="AU578" s="147" t="s">
        <v>85</v>
      </c>
      <c r="AY578" s="17" t="s">
        <v>190</v>
      </c>
      <c r="BE578" s="148">
        <f>IF(N578="základní",J578,0)</f>
        <v>0</v>
      </c>
      <c r="BF578" s="148">
        <f>IF(N578="snížená",J578,0)</f>
        <v>0</v>
      </c>
      <c r="BG578" s="148">
        <f>IF(N578="zákl. přenesená",J578,0)</f>
        <v>0</v>
      </c>
      <c r="BH578" s="148">
        <f>IF(N578="sníž. přenesená",J578,0)</f>
        <v>0</v>
      </c>
      <c r="BI578" s="148">
        <f>IF(N578="nulová",J578,0)</f>
        <v>0</v>
      </c>
      <c r="BJ578" s="17" t="s">
        <v>83</v>
      </c>
      <c r="BK578" s="148">
        <f>ROUND(I578*H578,2)</f>
        <v>0</v>
      </c>
      <c r="BL578" s="17" t="s">
        <v>367</v>
      </c>
      <c r="BM578" s="147" t="s">
        <v>3141</v>
      </c>
    </row>
    <row r="579" spans="2:65" s="1" customFormat="1">
      <c r="B579" s="32"/>
      <c r="D579" s="149" t="s">
        <v>200</v>
      </c>
      <c r="F579" s="150" t="s">
        <v>3142</v>
      </c>
      <c r="I579" s="151"/>
      <c r="L579" s="32"/>
      <c r="M579" s="152"/>
      <c r="T579" s="56"/>
      <c r="AT579" s="17" t="s">
        <v>200</v>
      </c>
      <c r="AU579" s="17" t="s">
        <v>85</v>
      </c>
    </row>
    <row r="580" spans="2:65" s="1" customFormat="1" ht="24.2" customHeight="1">
      <c r="B580" s="32"/>
      <c r="C580" s="183" t="s">
        <v>3143</v>
      </c>
      <c r="D580" s="183" t="s">
        <v>615</v>
      </c>
      <c r="E580" s="184" t="s">
        <v>3144</v>
      </c>
      <c r="F580" s="185" t="s">
        <v>3145</v>
      </c>
      <c r="G580" s="186" t="s">
        <v>271</v>
      </c>
      <c r="H580" s="187">
        <v>1</v>
      </c>
      <c r="I580" s="188"/>
      <c r="J580" s="189">
        <f>ROUND(I580*H580,2)</f>
        <v>0</v>
      </c>
      <c r="K580" s="185" t="s">
        <v>197</v>
      </c>
      <c r="L580" s="190"/>
      <c r="M580" s="191" t="s">
        <v>1</v>
      </c>
      <c r="N580" s="192" t="s">
        <v>41</v>
      </c>
      <c r="P580" s="145">
        <f>O580*H580</f>
        <v>0</v>
      </c>
      <c r="Q580" s="145">
        <v>0</v>
      </c>
      <c r="R580" s="145">
        <f>Q580*H580</f>
        <v>0</v>
      </c>
      <c r="S580" s="145">
        <v>0</v>
      </c>
      <c r="T580" s="146">
        <f>S580*H580</f>
        <v>0</v>
      </c>
      <c r="AR580" s="147" t="s">
        <v>643</v>
      </c>
      <c r="AT580" s="147" t="s">
        <v>615</v>
      </c>
      <c r="AU580" s="147" t="s">
        <v>85</v>
      </c>
      <c r="AY580" s="17" t="s">
        <v>190</v>
      </c>
      <c r="BE580" s="148">
        <f>IF(N580="základní",J580,0)</f>
        <v>0</v>
      </c>
      <c r="BF580" s="148">
        <f>IF(N580="snížená",J580,0)</f>
        <v>0</v>
      </c>
      <c r="BG580" s="148">
        <f>IF(N580="zákl. přenesená",J580,0)</f>
        <v>0</v>
      </c>
      <c r="BH580" s="148">
        <f>IF(N580="sníž. přenesená",J580,0)</f>
        <v>0</v>
      </c>
      <c r="BI580" s="148">
        <f>IF(N580="nulová",J580,0)</f>
        <v>0</v>
      </c>
      <c r="BJ580" s="17" t="s">
        <v>83</v>
      </c>
      <c r="BK580" s="148">
        <f>ROUND(I580*H580,2)</f>
        <v>0</v>
      </c>
      <c r="BL580" s="17" t="s">
        <v>367</v>
      </c>
      <c r="BM580" s="147" t="s">
        <v>3146</v>
      </c>
    </row>
    <row r="581" spans="2:65" s="1" customFormat="1" ht="24.2" customHeight="1">
      <c r="B581" s="32"/>
      <c r="C581" s="136" t="s">
        <v>2416</v>
      </c>
      <c r="D581" s="136" t="s">
        <v>193</v>
      </c>
      <c r="E581" s="137" t="s">
        <v>3147</v>
      </c>
      <c r="F581" s="138" t="s">
        <v>3148</v>
      </c>
      <c r="G581" s="139" t="s">
        <v>380</v>
      </c>
      <c r="H581" s="140">
        <v>3.9E-2</v>
      </c>
      <c r="I581" s="141"/>
      <c r="J581" s="142">
        <f>ROUND(I581*H581,2)</f>
        <v>0</v>
      </c>
      <c r="K581" s="138" t="s">
        <v>197</v>
      </c>
      <c r="L581" s="32"/>
      <c r="M581" s="143" t="s">
        <v>1</v>
      </c>
      <c r="N581" s="144" t="s">
        <v>41</v>
      </c>
      <c r="P581" s="145">
        <f>O581*H581</f>
        <v>0</v>
      </c>
      <c r="Q581" s="145">
        <v>0</v>
      </c>
      <c r="R581" s="145">
        <f>Q581*H581</f>
        <v>0</v>
      </c>
      <c r="S581" s="145">
        <v>0</v>
      </c>
      <c r="T581" s="146">
        <f>S581*H581</f>
        <v>0</v>
      </c>
      <c r="AR581" s="147" t="s">
        <v>367</v>
      </c>
      <c r="AT581" s="147" t="s">
        <v>193</v>
      </c>
      <c r="AU581" s="147" t="s">
        <v>85</v>
      </c>
      <c r="AY581" s="17" t="s">
        <v>190</v>
      </c>
      <c r="BE581" s="148">
        <f>IF(N581="základní",J581,0)</f>
        <v>0</v>
      </c>
      <c r="BF581" s="148">
        <f>IF(N581="snížená",J581,0)</f>
        <v>0</v>
      </c>
      <c r="BG581" s="148">
        <f>IF(N581="zákl. přenesená",J581,0)</f>
        <v>0</v>
      </c>
      <c r="BH581" s="148">
        <f>IF(N581="sníž. přenesená",J581,0)</f>
        <v>0</v>
      </c>
      <c r="BI581" s="148">
        <f>IF(N581="nulová",J581,0)</f>
        <v>0</v>
      </c>
      <c r="BJ581" s="17" t="s">
        <v>83</v>
      </c>
      <c r="BK581" s="148">
        <f>ROUND(I581*H581,2)</f>
        <v>0</v>
      </c>
      <c r="BL581" s="17" t="s">
        <v>367</v>
      </c>
      <c r="BM581" s="147" t="s">
        <v>3149</v>
      </c>
    </row>
    <row r="582" spans="2:65" s="1" customFormat="1">
      <c r="B582" s="32"/>
      <c r="D582" s="149" t="s">
        <v>200</v>
      </c>
      <c r="F582" s="150" t="s">
        <v>3150</v>
      </c>
      <c r="I582" s="151"/>
      <c r="L582" s="32"/>
      <c r="M582" s="203"/>
      <c r="N582" s="157"/>
      <c r="O582" s="157"/>
      <c r="P582" s="157"/>
      <c r="Q582" s="157"/>
      <c r="R582" s="157"/>
      <c r="S582" s="157"/>
      <c r="T582" s="204"/>
      <c r="AT582" s="17" t="s">
        <v>200</v>
      </c>
      <c r="AU582" s="17" t="s">
        <v>85</v>
      </c>
    </row>
    <row r="583" spans="2:65" s="1" customFormat="1" ht="6.95" customHeight="1">
      <c r="B583" s="44"/>
      <c r="C583" s="45"/>
      <c r="D583" s="45"/>
      <c r="E583" s="45"/>
      <c r="F583" s="45"/>
      <c r="G583" s="45"/>
      <c r="H583" s="45"/>
      <c r="I583" s="45"/>
      <c r="J583" s="45"/>
      <c r="K583" s="45"/>
      <c r="L583" s="32"/>
    </row>
  </sheetData>
  <sheetProtection algorithmName="SHA-512" hashValue="tXXtEgYkcJS3gEUqOsq5d/f/y3FCslhRA2L1lBz723MWRbO/7L3r9/lRJKuINfG7LMgIkwIw/T162sSGxVm4Eg==" saltValue="Tl1vxWE78QoHo1F41WOZFaHQJDXn4OljJQRSVtAl0aPv6Jk6kMHZ+LRAtN+0/T9I9oYRbAufnmgBkdYmNijLLg==" spinCount="100000" sheet="1" objects="1" scenarios="1" formatColumns="0" formatRows="0" autoFilter="0"/>
  <autoFilter ref="C134:K582" xr:uid="{00000000-0009-0000-0000-000009000000}"/>
  <mergeCells count="12">
    <mergeCell ref="E127:H127"/>
    <mergeCell ref="L2:V2"/>
    <mergeCell ref="E85:H85"/>
    <mergeCell ref="E87:H87"/>
    <mergeCell ref="E89:H89"/>
    <mergeCell ref="E123:H123"/>
    <mergeCell ref="E125:H125"/>
    <mergeCell ref="E7:H7"/>
    <mergeCell ref="E9:H9"/>
    <mergeCell ref="E11:H11"/>
    <mergeCell ref="E20:H20"/>
    <mergeCell ref="E29:H29"/>
  </mergeCells>
  <hyperlinks>
    <hyperlink ref="F139" r:id="rId1" xr:uid="{00000000-0004-0000-0900-000000000000}"/>
    <hyperlink ref="F145" r:id="rId2" xr:uid="{00000000-0004-0000-0900-000001000000}"/>
    <hyperlink ref="F150" r:id="rId3" xr:uid="{00000000-0004-0000-0900-000002000000}"/>
    <hyperlink ref="F158" r:id="rId4" xr:uid="{00000000-0004-0000-0900-000003000000}"/>
    <hyperlink ref="F160" r:id="rId5" xr:uid="{00000000-0004-0000-0900-000004000000}"/>
    <hyperlink ref="F162" r:id="rId6" xr:uid="{00000000-0004-0000-0900-000005000000}"/>
    <hyperlink ref="F164" r:id="rId7" xr:uid="{00000000-0004-0000-0900-000006000000}"/>
    <hyperlink ref="F166" r:id="rId8" xr:uid="{00000000-0004-0000-0900-000007000000}"/>
    <hyperlink ref="F168" r:id="rId9" xr:uid="{00000000-0004-0000-0900-000008000000}"/>
    <hyperlink ref="F172" r:id="rId10" xr:uid="{00000000-0004-0000-0900-000009000000}"/>
    <hyperlink ref="F174" r:id="rId11" xr:uid="{00000000-0004-0000-0900-00000A000000}"/>
    <hyperlink ref="F176" r:id="rId12" xr:uid="{00000000-0004-0000-0900-00000B000000}"/>
    <hyperlink ref="F178" r:id="rId13" xr:uid="{00000000-0004-0000-0900-00000C000000}"/>
    <hyperlink ref="F182" r:id="rId14" xr:uid="{00000000-0004-0000-0900-00000D000000}"/>
    <hyperlink ref="F184" r:id="rId15" xr:uid="{00000000-0004-0000-0900-00000E000000}"/>
    <hyperlink ref="F186" r:id="rId16" xr:uid="{00000000-0004-0000-0900-00000F000000}"/>
    <hyperlink ref="F188" r:id="rId17" xr:uid="{00000000-0004-0000-0900-000010000000}"/>
    <hyperlink ref="F190" r:id="rId18" xr:uid="{00000000-0004-0000-0900-000011000000}"/>
    <hyperlink ref="F194" r:id="rId19" xr:uid="{00000000-0004-0000-0900-000012000000}"/>
    <hyperlink ref="F198" r:id="rId20" xr:uid="{00000000-0004-0000-0900-000013000000}"/>
    <hyperlink ref="F200" r:id="rId21" xr:uid="{00000000-0004-0000-0900-000014000000}"/>
    <hyperlink ref="F202" r:id="rId22" xr:uid="{00000000-0004-0000-0900-000015000000}"/>
    <hyperlink ref="F209" r:id="rId23" xr:uid="{00000000-0004-0000-0900-000016000000}"/>
    <hyperlink ref="F213" r:id="rId24" xr:uid="{00000000-0004-0000-0900-000017000000}"/>
    <hyperlink ref="F215" r:id="rId25" xr:uid="{00000000-0004-0000-0900-000018000000}"/>
    <hyperlink ref="F223" r:id="rId26" xr:uid="{00000000-0004-0000-0900-000019000000}"/>
    <hyperlink ref="F230" r:id="rId27" xr:uid="{00000000-0004-0000-0900-00001A000000}"/>
    <hyperlink ref="F232" r:id="rId28" xr:uid="{00000000-0004-0000-0900-00001B000000}"/>
    <hyperlink ref="F237" r:id="rId29" xr:uid="{00000000-0004-0000-0900-00001C000000}"/>
    <hyperlink ref="F239" r:id="rId30" xr:uid="{00000000-0004-0000-0900-00001D000000}"/>
    <hyperlink ref="F241" r:id="rId31" xr:uid="{00000000-0004-0000-0900-00001E000000}"/>
    <hyperlink ref="F243" r:id="rId32" xr:uid="{00000000-0004-0000-0900-00001F000000}"/>
    <hyperlink ref="F248" r:id="rId33" xr:uid="{00000000-0004-0000-0900-000020000000}"/>
    <hyperlink ref="F252" r:id="rId34" xr:uid="{00000000-0004-0000-0900-000021000000}"/>
    <hyperlink ref="F256" r:id="rId35" xr:uid="{00000000-0004-0000-0900-000022000000}"/>
    <hyperlink ref="F260" r:id="rId36" xr:uid="{00000000-0004-0000-0900-000023000000}"/>
    <hyperlink ref="F262" r:id="rId37" xr:uid="{00000000-0004-0000-0900-000024000000}"/>
    <hyperlink ref="F265" r:id="rId38" xr:uid="{00000000-0004-0000-0900-000025000000}"/>
    <hyperlink ref="F270" r:id="rId39" xr:uid="{00000000-0004-0000-0900-000026000000}"/>
    <hyperlink ref="F275" r:id="rId40" xr:uid="{00000000-0004-0000-0900-000027000000}"/>
    <hyperlink ref="F278" r:id="rId41" xr:uid="{00000000-0004-0000-0900-000028000000}"/>
    <hyperlink ref="F281" r:id="rId42" xr:uid="{00000000-0004-0000-0900-000029000000}"/>
    <hyperlink ref="F285" r:id="rId43" xr:uid="{00000000-0004-0000-0900-00002A000000}"/>
    <hyperlink ref="F290" r:id="rId44" xr:uid="{00000000-0004-0000-0900-00002B000000}"/>
    <hyperlink ref="F294" r:id="rId45" xr:uid="{00000000-0004-0000-0900-00002C000000}"/>
    <hyperlink ref="F297" r:id="rId46" xr:uid="{00000000-0004-0000-0900-00002D000000}"/>
    <hyperlink ref="F301" r:id="rId47" xr:uid="{00000000-0004-0000-0900-00002E000000}"/>
    <hyperlink ref="F303" r:id="rId48" xr:uid="{00000000-0004-0000-0900-00002F000000}"/>
    <hyperlink ref="F305" r:id="rId49" xr:uid="{00000000-0004-0000-0900-000030000000}"/>
    <hyperlink ref="F310" r:id="rId50" xr:uid="{00000000-0004-0000-0900-000031000000}"/>
    <hyperlink ref="F312" r:id="rId51" xr:uid="{00000000-0004-0000-0900-000032000000}"/>
    <hyperlink ref="F317" r:id="rId52" xr:uid="{00000000-0004-0000-0900-000033000000}"/>
    <hyperlink ref="F323" r:id="rId53" xr:uid="{00000000-0004-0000-0900-000034000000}"/>
    <hyperlink ref="F327" r:id="rId54" xr:uid="{00000000-0004-0000-0900-000035000000}"/>
    <hyperlink ref="F331" r:id="rId55" xr:uid="{00000000-0004-0000-0900-000036000000}"/>
    <hyperlink ref="F336" r:id="rId56" xr:uid="{00000000-0004-0000-0900-000037000000}"/>
    <hyperlink ref="F338" r:id="rId57" xr:uid="{00000000-0004-0000-0900-000038000000}"/>
    <hyperlink ref="F340" r:id="rId58" xr:uid="{00000000-0004-0000-0900-000039000000}"/>
    <hyperlink ref="F345" r:id="rId59" xr:uid="{00000000-0004-0000-0900-00003A000000}"/>
    <hyperlink ref="F350" r:id="rId60" xr:uid="{00000000-0004-0000-0900-00003B000000}"/>
    <hyperlink ref="F355" r:id="rId61" xr:uid="{00000000-0004-0000-0900-00003C000000}"/>
    <hyperlink ref="F357" r:id="rId62" xr:uid="{00000000-0004-0000-0900-00003D000000}"/>
    <hyperlink ref="F359" r:id="rId63" xr:uid="{00000000-0004-0000-0900-00003E000000}"/>
    <hyperlink ref="F362" r:id="rId64" xr:uid="{00000000-0004-0000-0900-00003F000000}"/>
    <hyperlink ref="F370" r:id="rId65" xr:uid="{00000000-0004-0000-0900-000040000000}"/>
    <hyperlink ref="F373" r:id="rId66" xr:uid="{00000000-0004-0000-0900-000041000000}"/>
    <hyperlink ref="F376" r:id="rId67" xr:uid="{00000000-0004-0000-0900-000042000000}"/>
    <hyperlink ref="F380" r:id="rId68" xr:uid="{00000000-0004-0000-0900-000043000000}"/>
    <hyperlink ref="F387" r:id="rId69" xr:uid="{00000000-0004-0000-0900-000044000000}"/>
    <hyperlink ref="F390" r:id="rId70" xr:uid="{00000000-0004-0000-0900-000045000000}"/>
    <hyperlink ref="F393" r:id="rId71" xr:uid="{00000000-0004-0000-0900-000046000000}"/>
    <hyperlink ref="F396" r:id="rId72" xr:uid="{00000000-0004-0000-0900-000047000000}"/>
    <hyperlink ref="F399" r:id="rId73" xr:uid="{00000000-0004-0000-0900-000048000000}"/>
    <hyperlink ref="F403" r:id="rId74" xr:uid="{00000000-0004-0000-0900-000049000000}"/>
    <hyperlink ref="F405" r:id="rId75" xr:uid="{00000000-0004-0000-0900-00004A000000}"/>
    <hyperlink ref="F407" r:id="rId76" xr:uid="{00000000-0004-0000-0900-00004B000000}"/>
    <hyperlink ref="F409" r:id="rId77" xr:uid="{00000000-0004-0000-0900-00004C000000}"/>
    <hyperlink ref="F411" r:id="rId78" xr:uid="{00000000-0004-0000-0900-00004D000000}"/>
    <hyperlink ref="F415" r:id="rId79" xr:uid="{00000000-0004-0000-0900-00004E000000}"/>
    <hyperlink ref="F419" r:id="rId80" xr:uid="{00000000-0004-0000-0900-00004F000000}"/>
    <hyperlink ref="F423" r:id="rId81" xr:uid="{00000000-0004-0000-0900-000050000000}"/>
    <hyperlink ref="F425" r:id="rId82" xr:uid="{00000000-0004-0000-0900-000051000000}"/>
    <hyperlink ref="F428" r:id="rId83" xr:uid="{00000000-0004-0000-0900-000052000000}"/>
    <hyperlink ref="F431" r:id="rId84" xr:uid="{00000000-0004-0000-0900-000053000000}"/>
    <hyperlink ref="F434" r:id="rId85" xr:uid="{00000000-0004-0000-0900-000054000000}"/>
    <hyperlink ref="F438" r:id="rId86" xr:uid="{00000000-0004-0000-0900-000055000000}"/>
    <hyperlink ref="F442" r:id="rId87" xr:uid="{00000000-0004-0000-0900-000056000000}"/>
    <hyperlink ref="F445" r:id="rId88" xr:uid="{00000000-0004-0000-0900-000057000000}"/>
    <hyperlink ref="F448" r:id="rId89" xr:uid="{00000000-0004-0000-0900-000058000000}"/>
    <hyperlink ref="F451" r:id="rId90" xr:uid="{00000000-0004-0000-0900-000059000000}"/>
    <hyperlink ref="F453" r:id="rId91" xr:uid="{00000000-0004-0000-0900-00005A000000}"/>
    <hyperlink ref="F455" r:id="rId92" xr:uid="{00000000-0004-0000-0900-00005B000000}"/>
    <hyperlink ref="F457" r:id="rId93" xr:uid="{00000000-0004-0000-0900-00005C000000}"/>
    <hyperlink ref="F459" r:id="rId94" xr:uid="{00000000-0004-0000-0900-00005D000000}"/>
    <hyperlink ref="F463" r:id="rId95" xr:uid="{00000000-0004-0000-0900-00005E000000}"/>
    <hyperlink ref="F465" r:id="rId96" xr:uid="{00000000-0004-0000-0900-00005F000000}"/>
    <hyperlink ref="F469" r:id="rId97" xr:uid="{00000000-0004-0000-0900-000060000000}"/>
    <hyperlink ref="F473" r:id="rId98" xr:uid="{00000000-0004-0000-0900-000061000000}"/>
    <hyperlink ref="F477" r:id="rId99" xr:uid="{00000000-0004-0000-0900-000062000000}"/>
    <hyperlink ref="F479" r:id="rId100" xr:uid="{00000000-0004-0000-0900-000063000000}"/>
    <hyperlink ref="F482" r:id="rId101" xr:uid="{00000000-0004-0000-0900-000064000000}"/>
    <hyperlink ref="F484" r:id="rId102" xr:uid="{00000000-0004-0000-0900-000065000000}"/>
    <hyperlink ref="F487" r:id="rId103" xr:uid="{00000000-0004-0000-0900-000066000000}"/>
    <hyperlink ref="F489" r:id="rId104" xr:uid="{00000000-0004-0000-0900-000067000000}"/>
    <hyperlink ref="F491" r:id="rId105" xr:uid="{00000000-0004-0000-0900-000068000000}"/>
    <hyperlink ref="F493" r:id="rId106" xr:uid="{00000000-0004-0000-0900-000069000000}"/>
    <hyperlink ref="F497" r:id="rId107" xr:uid="{00000000-0004-0000-0900-00006A000000}"/>
    <hyperlink ref="F502" r:id="rId108" xr:uid="{00000000-0004-0000-0900-00006B000000}"/>
    <hyperlink ref="F507" r:id="rId109" xr:uid="{00000000-0004-0000-0900-00006C000000}"/>
    <hyperlink ref="F512" r:id="rId110" xr:uid="{00000000-0004-0000-0900-00006D000000}"/>
    <hyperlink ref="F516" r:id="rId111" xr:uid="{00000000-0004-0000-0900-00006E000000}"/>
    <hyperlink ref="F518" r:id="rId112" xr:uid="{00000000-0004-0000-0900-00006F000000}"/>
    <hyperlink ref="F522" r:id="rId113" xr:uid="{00000000-0004-0000-0900-000070000000}"/>
    <hyperlink ref="F526" r:id="rId114" xr:uid="{00000000-0004-0000-0900-000071000000}"/>
    <hyperlink ref="F530" r:id="rId115" xr:uid="{00000000-0004-0000-0900-000072000000}"/>
    <hyperlink ref="F535" r:id="rId116" xr:uid="{00000000-0004-0000-0900-000073000000}"/>
    <hyperlink ref="F539" r:id="rId117" xr:uid="{00000000-0004-0000-0900-000074000000}"/>
    <hyperlink ref="F547" r:id="rId118" xr:uid="{00000000-0004-0000-0900-000075000000}"/>
    <hyperlink ref="F555" r:id="rId119" xr:uid="{00000000-0004-0000-0900-000076000000}"/>
    <hyperlink ref="F560" r:id="rId120" xr:uid="{00000000-0004-0000-0900-000077000000}"/>
    <hyperlink ref="F565" r:id="rId121" xr:uid="{00000000-0004-0000-0900-000078000000}"/>
    <hyperlink ref="F568" r:id="rId122" xr:uid="{00000000-0004-0000-0900-000079000000}"/>
    <hyperlink ref="F570" r:id="rId123" xr:uid="{00000000-0004-0000-0900-00007A000000}"/>
    <hyperlink ref="F573" r:id="rId124" xr:uid="{00000000-0004-0000-0900-00007B000000}"/>
    <hyperlink ref="F576" r:id="rId125" xr:uid="{00000000-0004-0000-0900-00007C000000}"/>
    <hyperlink ref="F579" r:id="rId126" xr:uid="{00000000-0004-0000-0900-00007D000000}"/>
    <hyperlink ref="F582" r:id="rId127" xr:uid="{00000000-0004-0000-0900-00007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8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2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127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158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56" t="str">
        <f>'Rekapitulace stavby'!K6</f>
        <v>Multifunkční sportovní a kulturní centrum (MFSKC) - křižovatka 4. brána BVV</v>
      </c>
      <c r="F7" s="257"/>
      <c r="G7" s="257"/>
      <c r="H7" s="257"/>
      <c r="L7" s="20"/>
    </row>
    <row r="8" spans="2:46" ht="12" customHeight="1">
      <c r="B8" s="20"/>
      <c r="D8" s="27" t="s">
        <v>159</v>
      </c>
      <c r="L8" s="20"/>
    </row>
    <row r="9" spans="2:46" s="1" customFormat="1" ht="16.5" customHeight="1">
      <c r="B9" s="32"/>
      <c r="E9" s="256" t="s">
        <v>3151</v>
      </c>
      <c r="F9" s="255"/>
      <c r="G9" s="255"/>
      <c r="H9" s="255"/>
      <c r="L9" s="32"/>
    </row>
    <row r="10" spans="2:46" s="1" customFormat="1" ht="12" customHeight="1">
      <c r="B10" s="32"/>
      <c r="D10" s="27" t="s">
        <v>161</v>
      </c>
      <c r="L10" s="32"/>
    </row>
    <row r="11" spans="2:46" s="1" customFormat="1" ht="16.5" customHeight="1">
      <c r="B11" s="32"/>
      <c r="E11" s="234" t="s">
        <v>3152</v>
      </c>
      <c r="F11" s="255"/>
      <c r="G11" s="255"/>
      <c r="H11" s="255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34</v>
      </c>
      <c r="I14" s="27" t="s">
        <v>22</v>
      </c>
      <c r="J14" s="52" t="str">
        <f>'Rekapitulace stavby'!AN8</f>
        <v>4. 2. 2022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34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8" t="str">
        <f>'Rekapitulace stavby'!E14</f>
        <v>Vyplň údaj</v>
      </c>
      <c r="F20" s="244"/>
      <c r="G20" s="244"/>
      <c r="H20" s="24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3153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34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48" t="s">
        <v>1</v>
      </c>
      <c r="F29" s="248"/>
      <c r="G29" s="248"/>
      <c r="H29" s="24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ROUND(J131,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ROUND((SUM(BE131:BE226)),  2)</f>
        <v>0</v>
      </c>
      <c r="I35" s="96">
        <v>0.21</v>
      </c>
      <c r="J35" s="86">
        <f>ROUND(((SUM(BE131:BE226))*I35),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ROUND((SUM(BF131:BF226)),  2)</f>
        <v>0</v>
      </c>
      <c r="I36" s="96">
        <v>0.15</v>
      </c>
      <c r="J36" s="86">
        <f>ROUND(((SUM(BF131:BF226))*I36),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ROUND((SUM(BG131:BG226)),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ROUND((SUM(BH131:BH226)),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ROUND((SUM(BI131:BI226)),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163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56" t="str">
        <f>E7</f>
        <v>Multifunkční sportovní a kulturní centrum (MFSKC) - křižovatka 4. brána BVV</v>
      </c>
      <c r="F85" s="257"/>
      <c r="G85" s="257"/>
      <c r="H85" s="257"/>
      <c r="L85" s="32"/>
    </row>
    <row r="86" spans="2:12" ht="12" customHeight="1">
      <c r="B86" s="20"/>
      <c r="C86" s="27" t="s">
        <v>159</v>
      </c>
      <c r="L86" s="20"/>
    </row>
    <row r="87" spans="2:12" s="1" customFormat="1" ht="16.5" customHeight="1">
      <c r="B87" s="32"/>
      <c r="E87" s="256" t="s">
        <v>3151</v>
      </c>
      <c r="F87" s="255"/>
      <c r="G87" s="255"/>
      <c r="H87" s="255"/>
      <c r="L87" s="32"/>
    </row>
    <row r="88" spans="2:12" s="1" customFormat="1" ht="12" customHeight="1">
      <c r="B88" s="32"/>
      <c r="C88" s="27" t="s">
        <v>161</v>
      </c>
      <c r="L88" s="32"/>
    </row>
    <row r="89" spans="2:12" s="1" customFormat="1" ht="16.5" customHeight="1">
      <c r="B89" s="32"/>
      <c r="E89" s="234" t="str">
        <f>E11</f>
        <v>401 - Přeložka sítí VO</v>
      </c>
      <c r="F89" s="255"/>
      <c r="G89" s="255"/>
      <c r="H89" s="255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4. 2. 2022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 xml:space="preserve"> </v>
      </c>
      <c r="I93" s="27" t="s">
        <v>30</v>
      </c>
      <c r="J93" s="30" t="str">
        <f>E23</f>
        <v>Ing. Tomáš Veselý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164</v>
      </c>
      <c r="D96" s="97"/>
      <c r="E96" s="97"/>
      <c r="F96" s="97"/>
      <c r="G96" s="97"/>
      <c r="H96" s="97"/>
      <c r="I96" s="97"/>
      <c r="J96" s="106" t="s">
        <v>165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166</v>
      </c>
      <c r="J98" s="66">
        <f>J131</f>
        <v>0</v>
      </c>
      <c r="L98" s="32"/>
      <c r="AU98" s="17" t="s">
        <v>167</v>
      </c>
    </row>
    <row r="99" spans="2:47" s="8" customFormat="1" ht="24.95" customHeight="1">
      <c r="B99" s="108"/>
      <c r="D99" s="109" t="s">
        <v>243</v>
      </c>
      <c r="E99" s="110"/>
      <c r="F99" s="110"/>
      <c r="G99" s="110"/>
      <c r="H99" s="110"/>
      <c r="I99" s="110"/>
      <c r="J99" s="111">
        <f>J132</f>
        <v>0</v>
      </c>
      <c r="L99" s="108"/>
    </row>
    <row r="100" spans="2:47" s="9" customFormat="1" ht="19.899999999999999" customHeight="1">
      <c r="B100" s="112"/>
      <c r="D100" s="113" t="s">
        <v>246</v>
      </c>
      <c r="E100" s="114"/>
      <c r="F100" s="114"/>
      <c r="G100" s="114"/>
      <c r="H100" s="114"/>
      <c r="I100" s="114"/>
      <c r="J100" s="115">
        <f>J133</f>
        <v>0</v>
      </c>
      <c r="L100" s="112"/>
    </row>
    <row r="101" spans="2:47" s="8" customFormat="1" ht="24.95" customHeight="1">
      <c r="B101" s="108"/>
      <c r="D101" s="109" t="s">
        <v>464</v>
      </c>
      <c r="E101" s="110"/>
      <c r="F101" s="110"/>
      <c r="G101" s="110"/>
      <c r="H101" s="110"/>
      <c r="I101" s="110"/>
      <c r="J101" s="111">
        <f>J138</f>
        <v>0</v>
      </c>
      <c r="L101" s="108"/>
    </row>
    <row r="102" spans="2:47" s="9" customFormat="1" ht="19.899999999999999" customHeight="1">
      <c r="B102" s="112"/>
      <c r="D102" s="113" t="s">
        <v>466</v>
      </c>
      <c r="E102" s="114"/>
      <c r="F102" s="114"/>
      <c r="G102" s="114"/>
      <c r="H102" s="114"/>
      <c r="I102" s="114"/>
      <c r="J102" s="115">
        <f>J139</f>
        <v>0</v>
      </c>
      <c r="L102" s="112"/>
    </row>
    <row r="103" spans="2:47" s="8" customFormat="1" ht="24.95" customHeight="1">
      <c r="B103" s="108"/>
      <c r="D103" s="109" t="s">
        <v>3154</v>
      </c>
      <c r="E103" s="110"/>
      <c r="F103" s="110"/>
      <c r="G103" s="110"/>
      <c r="H103" s="110"/>
      <c r="I103" s="110"/>
      <c r="J103" s="111">
        <f>J142</f>
        <v>0</v>
      </c>
      <c r="L103" s="108"/>
    </row>
    <row r="104" spans="2:47" s="9" customFormat="1" ht="19.899999999999999" customHeight="1">
      <c r="B104" s="112"/>
      <c r="D104" s="113" t="s">
        <v>3155</v>
      </c>
      <c r="E104" s="114"/>
      <c r="F104" s="114"/>
      <c r="G104" s="114"/>
      <c r="H104" s="114"/>
      <c r="I104" s="114"/>
      <c r="J104" s="115">
        <f>J143</f>
        <v>0</v>
      </c>
      <c r="L104" s="112"/>
    </row>
    <row r="105" spans="2:47" s="9" customFormat="1" ht="19.899999999999999" customHeight="1">
      <c r="B105" s="112"/>
      <c r="D105" s="113" t="s">
        <v>3156</v>
      </c>
      <c r="E105" s="114"/>
      <c r="F105" s="114"/>
      <c r="G105" s="114"/>
      <c r="H105" s="114"/>
      <c r="I105" s="114"/>
      <c r="J105" s="115">
        <f>J182</f>
        <v>0</v>
      </c>
      <c r="L105" s="112"/>
    </row>
    <row r="106" spans="2:47" s="9" customFormat="1" ht="19.899999999999999" customHeight="1">
      <c r="B106" s="112"/>
      <c r="D106" s="113" t="s">
        <v>3157</v>
      </c>
      <c r="E106" s="114"/>
      <c r="F106" s="114"/>
      <c r="G106" s="114"/>
      <c r="H106" s="114"/>
      <c r="I106" s="114"/>
      <c r="J106" s="115">
        <f>J186</f>
        <v>0</v>
      </c>
      <c r="L106" s="112"/>
    </row>
    <row r="107" spans="2:47" s="9" customFormat="1" ht="19.899999999999999" customHeight="1">
      <c r="B107" s="112"/>
      <c r="D107" s="113" t="s">
        <v>3158</v>
      </c>
      <c r="E107" s="114"/>
      <c r="F107" s="114"/>
      <c r="G107" s="114"/>
      <c r="H107" s="114"/>
      <c r="I107" s="114"/>
      <c r="J107" s="115">
        <f>J214</f>
        <v>0</v>
      </c>
      <c r="L107" s="112"/>
    </row>
    <row r="108" spans="2:47" s="8" customFormat="1" ht="24.95" customHeight="1">
      <c r="B108" s="108"/>
      <c r="D108" s="109" t="s">
        <v>168</v>
      </c>
      <c r="E108" s="110"/>
      <c r="F108" s="110"/>
      <c r="G108" s="110"/>
      <c r="H108" s="110"/>
      <c r="I108" s="110"/>
      <c r="J108" s="111">
        <f>J221</f>
        <v>0</v>
      </c>
      <c r="L108" s="108"/>
    </row>
    <row r="109" spans="2:47" s="9" customFormat="1" ht="19.899999999999999" customHeight="1">
      <c r="B109" s="112"/>
      <c r="D109" s="113" t="s">
        <v>169</v>
      </c>
      <c r="E109" s="114"/>
      <c r="F109" s="114"/>
      <c r="G109" s="114"/>
      <c r="H109" s="114"/>
      <c r="I109" s="114"/>
      <c r="J109" s="115">
        <f>J222</f>
        <v>0</v>
      </c>
      <c r="L109" s="112"/>
    </row>
    <row r="110" spans="2:47" s="1" customFormat="1" ht="21.75" customHeight="1">
      <c r="B110" s="32"/>
      <c r="L110" s="32"/>
    </row>
    <row r="111" spans="2:47" s="1" customFormat="1" ht="6.95" customHeight="1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2"/>
    </row>
    <row r="115" spans="2:12" s="1" customFormat="1" ht="6.95" customHeight="1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2"/>
    </row>
    <row r="116" spans="2:12" s="1" customFormat="1" ht="24.95" customHeight="1">
      <c r="B116" s="32"/>
      <c r="C116" s="21" t="s">
        <v>174</v>
      </c>
      <c r="L116" s="32"/>
    </row>
    <row r="117" spans="2:12" s="1" customFormat="1" ht="6.95" customHeight="1">
      <c r="B117" s="32"/>
      <c r="L117" s="32"/>
    </row>
    <row r="118" spans="2:12" s="1" customFormat="1" ht="12" customHeight="1">
      <c r="B118" s="32"/>
      <c r="C118" s="27" t="s">
        <v>16</v>
      </c>
      <c r="L118" s="32"/>
    </row>
    <row r="119" spans="2:12" s="1" customFormat="1" ht="26.25" customHeight="1">
      <c r="B119" s="32"/>
      <c r="E119" s="256" t="str">
        <f>E7</f>
        <v>Multifunkční sportovní a kulturní centrum (MFSKC) - křižovatka 4. brána BVV</v>
      </c>
      <c r="F119" s="257"/>
      <c r="G119" s="257"/>
      <c r="H119" s="257"/>
      <c r="L119" s="32"/>
    </row>
    <row r="120" spans="2:12" ht="12" customHeight="1">
      <c r="B120" s="20"/>
      <c r="C120" s="27" t="s">
        <v>159</v>
      </c>
      <c r="L120" s="20"/>
    </row>
    <row r="121" spans="2:12" s="1" customFormat="1" ht="16.5" customHeight="1">
      <c r="B121" s="32"/>
      <c r="E121" s="256" t="s">
        <v>3151</v>
      </c>
      <c r="F121" s="255"/>
      <c r="G121" s="255"/>
      <c r="H121" s="255"/>
      <c r="L121" s="32"/>
    </row>
    <row r="122" spans="2:12" s="1" customFormat="1" ht="12" customHeight="1">
      <c r="B122" s="32"/>
      <c r="C122" s="27" t="s">
        <v>161</v>
      </c>
      <c r="L122" s="32"/>
    </row>
    <row r="123" spans="2:12" s="1" customFormat="1" ht="16.5" customHeight="1">
      <c r="B123" s="32"/>
      <c r="E123" s="234" t="str">
        <f>E11</f>
        <v>401 - Přeložka sítí VO</v>
      </c>
      <c r="F123" s="255"/>
      <c r="G123" s="255"/>
      <c r="H123" s="255"/>
      <c r="L123" s="32"/>
    </row>
    <row r="124" spans="2:12" s="1" customFormat="1" ht="6.95" customHeight="1">
      <c r="B124" s="32"/>
      <c r="L124" s="32"/>
    </row>
    <row r="125" spans="2:12" s="1" customFormat="1" ht="12" customHeight="1">
      <c r="B125" s="32"/>
      <c r="C125" s="27" t="s">
        <v>20</v>
      </c>
      <c r="F125" s="25" t="str">
        <f>F14</f>
        <v xml:space="preserve"> </v>
      </c>
      <c r="I125" s="27" t="s">
        <v>22</v>
      </c>
      <c r="J125" s="52" t="str">
        <f>IF(J14="","",J14)</f>
        <v>4. 2. 2022</v>
      </c>
      <c r="L125" s="32"/>
    </row>
    <row r="126" spans="2:12" s="1" customFormat="1" ht="6.95" customHeight="1">
      <c r="B126" s="32"/>
      <c r="L126" s="32"/>
    </row>
    <row r="127" spans="2:12" s="1" customFormat="1" ht="15.2" customHeight="1">
      <c r="B127" s="32"/>
      <c r="C127" s="27" t="s">
        <v>24</v>
      </c>
      <c r="F127" s="25" t="str">
        <f>E17</f>
        <v xml:space="preserve"> </v>
      </c>
      <c r="I127" s="27" t="s">
        <v>30</v>
      </c>
      <c r="J127" s="30" t="str">
        <f>E23</f>
        <v>Ing. Tomáš Veselý</v>
      </c>
      <c r="L127" s="32"/>
    </row>
    <row r="128" spans="2:12" s="1" customFormat="1" ht="15.2" customHeight="1">
      <c r="B128" s="32"/>
      <c r="C128" s="27" t="s">
        <v>28</v>
      </c>
      <c r="F128" s="25" t="str">
        <f>IF(E20="","",E20)</f>
        <v>Vyplň údaj</v>
      </c>
      <c r="I128" s="27" t="s">
        <v>33</v>
      </c>
      <c r="J128" s="30" t="str">
        <f>E26</f>
        <v xml:space="preserve"> </v>
      </c>
      <c r="L128" s="32"/>
    </row>
    <row r="129" spans="2:65" s="1" customFormat="1" ht="10.35" customHeight="1">
      <c r="B129" s="32"/>
      <c r="L129" s="32"/>
    </row>
    <row r="130" spans="2:65" s="10" customFormat="1" ht="29.25" customHeight="1">
      <c r="B130" s="116"/>
      <c r="C130" s="117" t="s">
        <v>175</v>
      </c>
      <c r="D130" s="118" t="s">
        <v>61</v>
      </c>
      <c r="E130" s="118" t="s">
        <v>57</v>
      </c>
      <c r="F130" s="118" t="s">
        <v>58</v>
      </c>
      <c r="G130" s="118" t="s">
        <v>176</v>
      </c>
      <c r="H130" s="118" t="s">
        <v>177</v>
      </c>
      <c r="I130" s="118" t="s">
        <v>178</v>
      </c>
      <c r="J130" s="118" t="s">
        <v>165</v>
      </c>
      <c r="K130" s="119" t="s">
        <v>179</v>
      </c>
      <c r="L130" s="116"/>
      <c r="M130" s="59" t="s">
        <v>1</v>
      </c>
      <c r="N130" s="60" t="s">
        <v>40</v>
      </c>
      <c r="O130" s="60" t="s">
        <v>180</v>
      </c>
      <c r="P130" s="60" t="s">
        <v>181</v>
      </c>
      <c r="Q130" s="60" t="s">
        <v>182</v>
      </c>
      <c r="R130" s="60" t="s">
        <v>183</v>
      </c>
      <c r="S130" s="60" t="s">
        <v>184</v>
      </c>
      <c r="T130" s="61" t="s">
        <v>185</v>
      </c>
    </row>
    <row r="131" spans="2:65" s="1" customFormat="1" ht="22.9" customHeight="1">
      <c r="B131" s="32"/>
      <c r="C131" s="64" t="s">
        <v>186</v>
      </c>
      <c r="J131" s="120">
        <f>BK131</f>
        <v>0</v>
      </c>
      <c r="L131" s="32"/>
      <c r="M131" s="62"/>
      <c r="N131" s="53"/>
      <c r="O131" s="53"/>
      <c r="P131" s="121">
        <f>P132+P138+P142+P221</f>
        <v>0</v>
      </c>
      <c r="Q131" s="53"/>
      <c r="R131" s="121">
        <f>R132+R138+R142+R221</f>
        <v>1.0670000000000001E-2</v>
      </c>
      <c r="S131" s="53"/>
      <c r="T131" s="122">
        <f>T132+T138+T142+T221</f>
        <v>0</v>
      </c>
      <c r="AT131" s="17" t="s">
        <v>75</v>
      </c>
      <c r="AU131" s="17" t="s">
        <v>167</v>
      </c>
      <c r="BK131" s="123">
        <f>BK132+BK138+BK142+BK221</f>
        <v>0</v>
      </c>
    </row>
    <row r="132" spans="2:65" s="11" customFormat="1" ht="25.9" customHeight="1">
      <c r="B132" s="124"/>
      <c r="D132" s="125" t="s">
        <v>75</v>
      </c>
      <c r="E132" s="126" t="s">
        <v>247</v>
      </c>
      <c r="F132" s="126" t="s">
        <v>248</v>
      </c>
      <c r="I132" s="127"/>
      <c r="J132" s="128">
        <f>BK132</f>
        <v>0</v>
      </c>
      <c r="L132" s="124"/>
      <c r="M132" s="129"/>
      <c r="P132" s="130">
        <f>P133</f>
        <v>0</v>
      </c>
      <c r="R132" s="130">
        <f>R133</f>
        <v>0</v>
      </c>
      <c r="T132" s="131">
        <f>T133</f>
        <v>0</v>
      </c>
      <c r="AR132" s="125" t="s">
        <v>83</v>
      </c>
      <c r="AT132" s="132" t="s">
        <v>75</v>
      </c>
      <c r="AU132" s="132" t="s">
        <v>76</v>
      </c>
      <c r="AY132" s="125" t="s">
        <v>190</v>
      </c>
      <c r="BK132" s="133">
        <f>BK133</f>
        <v>0</v>
      </c>
    </row>
    <row r="133" spans="2:65" s="11" customFormat="1" ht="22.9" customHeight="1">
      <c r="B133" s="124"/>
      <c r="D133" s="125" t="s">
        <v>75</v>
      </c>
      <c r="E133" s="134" t="s">
        <v>445</v>
      </c>
      <c r="F133" s="134" t="s">
        <v>446</v>
      </c>
      <c r="I133" s="127"/>
      <c r="J133" s="135">
        <f>BK133</f>
        <v>0</v>
      </c>
      <c r="L133" s="124"/>
      <c r="M133" s="129"/>
      <c r="P133" s="130">
        <f>SUM(P134:P137)</f>
        <v>0</v>
      </c>
      <c r="R133" s="130">
        <f>SUM(R134:R137)</f>
        <v>0</v>
      </c>
      <c r="T133" s="131">
        <f>SUM(T134:T137)</f>
        <v>0</v>
      </c>
      <c r="AR133" s="125" t="s">
        <v>83</v>
      </c>
      <c r="AT133" s="132" t="s">
        <v>75</v>
      </c>
      <c r="AU133" s="132" t="s">
        <v>83</v>
      </c>
      <c r="AY133" s="125" t="s">
        <v>190</v>
      </c>
      <c r="BK133" s="133">
        <f>SUM(BK134:BK137)</f>
        <v>0</v>
      </c>
    </row>
    <row r="134" spans="2:65" s="1" customFormat="1" ht="16.5" customHeight="1">
      <c r="B134" s="32"/>
      <c r="C134" s="136" t="s">
        <v>83</v>
      </c>
      <c r="D134" s="136" t="s">
        <v>193</v>
      </c>
      <c r="E134" s="137" t="s">
        <v>1237</v>
      </c>
      <c r="F134" s="138" t="s">
        <v>3159</v>
      </c>
      <c r="G134" s="139" t="s">
        <v>380</v>
      </c>
      <c r="H134" s="140">
        <v>394.16300000000001</v>
      </c>
      <c r="I134" s="141"/>
      <c r="J134" s="142">
        <f>ROUND(I134*H134,2)</f>
        <v>0</v>
      </c>
      <c r="K134" s="138" t="s">
        <v>1</v>
      </c>
      <c r="L134" s="32"/>
      <c r="M134" s="143" t="s">
        <v>1</v>
      </c>
      <c r="N134" s="144" t="s">
        <v>41</v>
      </c>
      <c r="P134" s="145">
        <f>O134*H134</f>
        <v>0</v>
      </c>
      <c r="Q134" s="145">
        <v>0</v>
      </c>
      <c r="R134" s="145">
        <f>Q134*H134</f>
        <v>0</v>
      </c>
      <c r="S134" s="145">
        <v>0</v>
      </c>
      <c r="T134" s="146">
        <f>S134*H134</f>
        <v>0</v>
      </c>
      <c r="AR134" s="147" t="s">
        <v>217</v>
      </c>
      <c r="AT134" s="147" t="s">
        <v>193</v>
      </c>
      <c r="AU134" s="147" t="s">
        <v>85</v>
      </c>
      <c r="AY134" s="17" t="s">
        <v>190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83</v>
      </c>
      <c r="BK134" s="148">
        <f>ROUND(I134*H134,2)</f>
        <v>0</v>
      </c>
      <c r="BL134" s="17" t="s">
        <v>217</v>
      </c>
      <c r="BM134" s="147" t="s">
        <v>3160</v>
      </c>
    </row>
    <row r="135" spans="2:65" s="1" customFormat="1" ht="24.2" customHeight="1">
      <c r="B135" s="32"/>
      <c r="C135" s="136" t="s">
        <v>85</v>
      </c>
      <c r="D135" s="136" t="s">
        <v>193</v>
      </c>
      <c r="E135" s="137" t="s">
        <v>1247</v>
      </c>
      <c r="F135" s="138" t="s">
        <v>3161</v>
      </c>
      <c r="G135" s="139" t="s">
        <v>380</v>
      </c>
      <c r="H135" s="140">
        <v>3941.63</v>
      </c>
      <c r="I135" s="141"/>
      <c r="J135" s="142">
        <f>ROUND(I135*H135,2)</f>
        <v>0</v>
      </c>
      <c r="K135" s="138" t="s">
        <v>1</v>
      </c>
      <c r="L135" s="32"/>
      <c r="M135" s="143" t="s">
        <v>1</v>
      </c>
      <c r="N135" s="144" t="s">
        <v>41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217</v>
      </c>
      <c r="AT135" s="147" t="s">
        <v>193</v>
      </c>
      <c r="AU135" s="147" t="s">
        <v>85</v>
      </c>
      <c r="AY135" s="17" t="s">
        <v>190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83</v>
      </c>
      <c r="BK135" s="148">
        <f>ROUND(I135*H135,2)</f>
        <v>0</v>
      </c>
      <c r="BL135" s="17" t="s">
        <v>217</v>
      </c>
      <c r="BM135" s="147" t="s">
        <v>3162</v>
      </c>
    </row>
    <row r="136" spans="2:65" s="1" customFormat="1" ht="37.9" customHeight="1">
      <c r="B136" s="32"/>
      <c r="C136" s="136" t="s">
        <v>209</v>
      </c>
      <c r="D136" s="136" t="s">
        <v>193</v>
      </c>
      <c r="E136" s="137" t="s">
        <v>1265</v>
      </c>
      <c r="F136" s="138" t="s">
        <v>3163</v>
      </c>
      <c r="G136" s="139" t="s">
        <v>380</v>
      </c>
      <c r="H136" s="140">
        <v>44.472000000000001</v>
      </c>
      <c r="I136" s="141"/>
      <c r="J136" s="142">
        <f>ROUND(I136*H136,2)</f>
        <v>0</v>
      </c>
      <c r="K136" s="138" t="s">
        <v>1</v>
      </c>
      <c r="L136" s="32"/>
      <c r="M136" s="143" t="s">
        <v>1</v>
      </c>
      <c r="N136" s="144" t="s">
        <v>41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217</v>
      </c>
      <c r="AT136" s="147" t="s">
        <v>193</v>
      </c>
      <c r="AU136" s="147" t="s">
        <v>85</v>
      </c>
      <c r="AY136" s="17" t="s">
        <v>190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7" t="s">
        <v>83</v>
      </c>
      <c r="BK136" s="148">
        <f>ROUND(I136*H136,2)</f>
        <v>0</v>
      </c>
      <c r="BL136" s="17" t="s">
        <v>217</v>
      </c>
      <c r="BM136" s="147" t="s">
        <v>3164</v>
      </c>
    </row>
    <row r="137" spans="2:65" s="1" customFormat="1" ht="44.25" customHeight="1">
      <c r="B137" s="32"/>
      <c r="C137" s="136" t="s">
        <v>217</v>
      </c>
      <c r="D137" s="136" t="s">
        <v>193</v>
      </c>
      <c r="E137" s="137" t="s">
        <v>3165</v>
      </c>
      <c r="F137" s="138" t="s">
        <v>627</v>
      </c>
      <c r="G137" s="139" t="s">
        <v>380</v>
      </c>
      <c r="H137" s="140">
        <v>153.39099999999999</v>
      </c>
      <c r="I137" s="141"/>
      <c r="J137" s="142">
        <f>ROUND(I137*H137,2)</f>
        <v>0</v>
      </c>
      <c r="K137" s="138" t="s">
        <v>1</v>
      </c>
      <c r="L137" s="32"/>
      <c r="M137" s="143" t="s">
        <v>1</v>
      </c>
      <c r="N137" s="144" t="s">
        <v>41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217</v>
      </c>
      <c r="AT137" s="147" t="s">
        <v>193</v>
      </c>
      <c r="AU137" s="147" t="s">
        <v>85</v>
      </c>
      <c r="AY137" s="17" t="s">
        <v>190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83</v>
      </c>
      <c r="BK137" s="148">
        <f>ROUND(I137*H137,2)</f>
        <v>0</v>
      </c>
      <c r="BL137" s="17" t="s">
        <v>217</v>
      </c>
      <c r="BM137" s="147" t="s">
        <v>3166</v>
      </c>
    </row>
    <row r="138" spans="2:65" s="11" customFormat="1" ht="25.9" customHeight="1">
      <c r="B138" s="124"/>
      <c r="D138" s="125" t="s">
        <v>75</v>
      </c>
      <c r="E138" s="126" t="s">
        <v>1289</v>
      </c>
      <c r="F138" s="126" t="s">
        <v>1290</v>
      </c>
      <c r="I138" s="127"/>
      <c r="J138" s="128">
        <f>BK138</f>
        <v>0</v>
      </c>
      <c r="L138" s="124"/>
      <c r="M138" s="129"/>
      <c r="P138" s="130">
        <f>P139</f>
        <v>0</v>
      </c>
      <c r="R138" s="130">
        <f>R139</f>
        <v>0</v>
      </c>
      <c r="T138" s="131">
        <f>T139</f>
        <v>0</v>
      </c>
      <c r="AR138" s="125" t="s">
        <v>85</v>
      </c>
      <c r="AT138" s="132" t="s">
        <v>75</v>
      </c>
      <c r="AU138" s="132" t="s">
        <v>76</v>
      </c>
      <c r="AY138" s="125" t="s">
        <v>190</v>
      </c>
      <c r="BK138" s="133">
        <f>BK139</f>
        <v>0</v>
      </c>
    </row>
    <row r="139" spans="2:65" s="11" customFormat="1" ht="22.9" customHeight="1">
      <c r="B139" s="124"/>
      <c r="D139" s="125" t="s">
        <v>75</v>
      </c>
      <c r="E139" s="134" t="s">
        <v>1305</v>
      </c>
      <c r="F139" s="134" t="s">
        <v>1306</v>
      </c>
      <c r="I139" s="127"/>
      <c r="J139" s="135">
        <f>BK139</f>
        <v>0</v>
      </c>
      <c r="L139" s="124"/>
      <c r="M139" s="129"/>
      <c r="P139" s="130">
        <f>SUM(P140:P141)</f>
        <v>0</v>
      </c>
      <c r="R139" s="130">
        <f>SUM(R140:R141)</f>
        <v>0</v>
      </c>
      <c r="T139" s="131">
        <f>SUM(T140:T141)</f>
        <v>0</v>
      </c>
      <c r="AR139" s="125" t="s">
        <v>85</v>
      </c>
      <c r="AT139" s="132" t="s">
        <v>75</v>
      </c>
      <c r="AU139" s="132" t="s">
        <v>83</v>
      </c>
      <c r="AY139" s="125" t="s">
        <v>190</v>
      </c>
      <c r="BK139" s="133">
        <f>SUM(BK140:BK141)</f>
        <v>0</v>
      </c>
    </row>
    <row r="140" spans="2:65" s="1" customFormat="1" ht="37.9" customHeight="1">
      <c r="B140" s="32"/>
      <c r="C140" s="136" t="s">
        <v>189</v>
      </c>
      <c r="D140" s="136" t="s">
        <v>193</v>
      </c>
      <c r="E140" s="137" t="s">
        <v>3167</v>
      </c>
      <c r="F140" s="138" t="s">
        <v>3168</v>
      </c>
      <c r="G140" s="139" t="s">
        <v>271</v>
      </c>
      <c r="H140" s="140">
        <v>1</v>
      </c>
      <c r="I140" s="141"/>
      <c r="J140" s="142">
        <f>ROUND(I140*H140,2)</f>
        <v>0</v>
      </c>
      <c r="K140" s="138" t="s">
        <v>1</v>
      </c>
      <c r="L140" s="32"/>
      <c r="M140" s="143" t="s">
        <v>1</v>
      </c>
      <c r="N140" s="144" t="s">
        <v>41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367</v>
      </c>
      <c r="AT140" s="147" t="s">
        <v>193</v>
      </c>
      <c r="AU140" s="147" t="s">
        <v>85</v>
      </c>
      <c r="AY140" s="17" t="s">
        <v>190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83</v>
      </c>
      <c r="BK140" s="148">
        <f>ROUND(I140*H140,2)</f>
        <v>0</v>
      </c>
      <c r="BL140" s="17" t="s">
        <v>367</v>
      </c>
      <c r="BM140" s="147" t="s">
        <v>3169</v>
      </c>
    </row>
    <row r="141" spans="2:65" s="1" customFormat="1" ht="24.2" customHeight="1">
      <c r="B141" s="32"/>
      <c r="C141" s="136" t="s">
        <v>231</v>
      </c>
      <c r="D141" s="136" t="s">
        <v>193</v>
      </c>
      <c r="E141" s="137" t="s">
        <v>3170</v>
      </c>
      <c r="F141" s="138" t="s">
        <v>3171</v>
      </c>
      <c r="G141" s="139" t="s">
        <v>271</v>
      </c>
      <c r="H141" s="140">
        <v>1</v>
      </c>
      <c r="I141" s="141"/>
      <c r="J141" s="142">
        <f>ROUND(I141*H141,2)</f>
        <v>0</v>
      </c>
      <c r="K141" s="138" t="s">
        <v>1</v>
      </c>
      <c r="L141" s="32"/>
      <c r="M141" s="143" t="s">
        <v>1</v>
      </c>
      <c r="N141" s="144" t="s">
        <v>41</v>
      </c>
      <c r="P141" s="145">
        <f>O141*H141</f>
        <v>0</v>
      </c>
      <c r="Q141" s="145">
        <v>0</v>
      </c>
      <c r="R141" s="145">
        <f>Q141*H141</f>
        <v>0</v>
      </c>
      <c r="S141" s="145">
        <v>0</v>
      </c>
      <c r="T141" s="146">
        <f>S141*H141</f>
        <v>0</v>
      </c>
      <c r="AR141" s="147" t="s">
        <v>367</v>
      </c>
      <c r="AT141" s="147" t="s">
        <v>193</v>
      </c>
      <c r="AU141" s="147" t="s">
        <v>85</v>
      </c>
      <c r="AY141" s="17" t="s">
        <v>190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83</v>
      </c>
      <c r="BK141" s="148">
        <f>ROUND(I141*H141,2)</f>
        <v>0</v>
      </c>
      <c r="BL141" s="17" t="s">
        <v>367</v>
      </c>
      <c r="BM141" s="147" t="s">
        <v>3172</v>
      </c>
    </row>
    <row r="142" spans="2:65" s="11" customFormat="1" ht="25.9" customHeight="1">
      <c r="B142" s="124"/>
      <c r="D142" s="125" t="s">
        <v>75</v>
      </c>
      <c r="E142" s="126" t="s">
        <v>615</v>
      </c>
      <c r="F142" s="126" t="s">
        <v>3173</v>
      </c>
      <c r="I142" s="127"/>
      <c r="J142" s="128">
        <f>BK142</f>
        <v>0</v>
      </c>
      <c r="L142" s="124"/>
      <c r="M142" s="129"/>
      <c r="P142" s="130">
        <f>P143+P182+P186+P214</f>
        <v>0</v>
      </c>
      <c r="R142" s="130">
        <f>R143+R182+R186+R214</f>
        <v>1.0670000000000001E-2</v>
      </c>
      <c r="T142" s="131">
        <f>T143+T182+T186+T214</f>
        <v>0</v>
      </c>
      <c r="AR142" s="125" t="s">
        <v>209</v>
      </c>
      <c r="AT142" s="132" t="s">
        <v>75</v>
      </c>
      <c r="AU142" s="132" t="s">
        <v>76</v>
      </c>
      <c r="AY142" s="125" t="s">
        <v>190</v>
      </c>
      <c r="BK142" s="133">
        <f>BK143+BK182+BK186+BK214</f>
        <v>0</v>
      </c>
    </row>
    <row r="143" spans="2:65" s="11" customFormat="1" ht="22.9" customHeight="1">
      <c r="B143" s="124"/>
      <c r="D143" s="125" t="s">
        <v>75</v>
      </c>
      <c r="E143" s="134" t="s">
        <v>3174</v>
      </c>
      <c r="F143" s="134" t="s">
        <v>3175</v>
      </c>
      <c r="I143" s="127"/>
      <c r="J143" s="135">
        <f>BK143</f>
        <v>0</v>
      </c>
      <c r="L143" s="124"/>
      <c r="M143" s="129"/>
      <c r="P143" s="130">
        <f>SUM(P144:P181)</f>
        <v>0</v>
      </c>
      <c r="R143" s="130">
        <f>SUM(R144:R181)</f>
        <v>1.0580000000000001E-2</v>
      </c>
      <c r="T143" s="131">
        <f>SUM(T144:T181)</f>
        <v>0</v>
      </c>
      <c r="AR143" s="125" t="s">
        <v>209</v>
      </c>
      <c r="AT143" s="132" t="s">
        <v>75</v>
      </c>
      <c r="AU143" s="132" t="s">
        <v>83</v>
      </c>
      <c r="AY143" s="125" t="s">
        <v>190</v>
      </c>
      <c r="BK143" s="133">
        <f>SUM(BK144:BK181)</f>
        <v>0</v>
      </c>
    </row>
    <row r="144" spans="2:65" s="1" customFormat="1" ht="33" customHeight="1">
      <c r="B144" s="32"/>
      <c r="C144" s="136" t="s">
        <v>238</v>
      </c>
      <c r="D144" s="136" t="s">
        <v>193</v>
      </c>
      <c r="E144" s="137" t="s">
        <v>3176</v>
      </c>
      <c r="F144" s="138" t="s">
        <v>3177</v>
      </c>
      <c r="G144" s="139" t="s">
        <v>271</v>
      </c>
      <c r="H144" s="140">
        <v>38</v>
      </c>
      <c r="I144" s="141"/>
      <c r="J144" s="142">
        <f>ROUND(I144*H144,2)</f>
        <v>0</v>
      </c>
      <c r="K144" s="138" t="s">
        <v>1</v>
      </c>
      <c r="L144" s="32"/>
      <c r="M144" s="143" t="s">
        <v>1</v>
      </c>
      <c r="N144" s="144" t="s">
        <v>41</v>
      </c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AR144" s="147" t="s">
        <v>825</v>
      </c>
      <c r="AT144" s="147" t="s">
        <v>193</v>
      </c>
      <c r="AU144" s="147" t="s">
        <v>85</v>
      </c>
      <c r="AY144" s="17" t="s">
        <v>190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7" t="s">
        <v>83</v>
      </c>
      <c r="BK144" s="148">
        <f>ROUND(I144*H144,2)</f>
        <v>0</v>
      </c>
      <c r="BL144" s="17" t="s">
        <v>825</v>
      </c>
      <c r="BM144" s="147" t="s">
        <v>3178</v>
      </c>
    </row>
    <row r="145" spans="2:65" s="1" customFormat="1" ht="21.75" customHeight="1">
      <c r="B145" s="32"/>
      <c r="C145" s="183" t="s">
        <v>500</v>
      </c>
      <c r="D145" s="183" t="s">
        <v>615</v>
      </c>
      <c r="E145" s="184" t="s">
        <v>3179</v>
      </c>
      <c r="F145" s="185" t="s">
        <v>3180</v>
      </c>
      <c r="G145" s="186" t="s">
        <v>271</v>
      </c>
      <c r="H145" s="187">
        <v>34</v>
      </c>
      <c r="I145" s="188"/>
      <c r="J145" s="189">
        <f>ROUND(I145*H145,2)</f>
        <v>0</v>
      </c>
      <c r="K145" s="185" t="s">
        <v>1</v>
      </c>
      <c r="L145" s="190"/>
      <c r="M145" s="191" t="s">
        <v>1</v>
      </c>
      <c r="N145" s="192" t="s">
        <v>41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2953</v>
      </c>
      <c r="AT145" s="147" t="s">
        <v>615</v>
      </c>
      <c r="AU145" s="147" t="s">
        <v>85</v>
      </c>
      <c r="AY145" s="17" t="s">
        <v>190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83</v>
      </c>
      <c r="BK145" s="148">
        <f>ROUND(I145*H145,2)</f>
        <v>0</v>
      </c>
      <c r="BL145" s="17" t="s">
        <v>825</v>
      </c>
      <c r="BM145" s="147" t="s">
        <v>3181</v>
      </c>
    </row>
    <row r="146" spans="2:65" s="1" customFormat="1" ht="24.2" customHeight="1">
      <c r="B146" s="32"/>
      <c r="C146" s="136" t="s">
        <v>391</v>
      </c>
      <c r="D146" s="136" t="s">
        <v>193</v>
      </c>
      <c r="E146" s="137" t="s">
        <v>3182</v>
      </c>
      <c r="F146" s="138" t="s">
        <v>3183</v>
      </c>
      <c r="G146" s="139" t="s">
        <v>435</v>
      </c>
      <c r="H146" s="140">
        <v>754.95</v>
      </c>
      <c r="I146" s="141"/>
      <c r="J146" s="142">
        <f>ROUND(I146*H146,2)</f>
        <v>0</v>
      </c>
      <c r="K146" s="138" t="s">
        <v>1</v>
      </c>
      <c r="L146" s="32"/>
      <c r="M146" s="143" t="s">
        <v>1</v>
      </c>
      <c r="N146" s="144" t="s">
        <v>41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47" t="s">
        <v>825</v>
      </c>
      <c r="AT146" s="147" t="s">
        <v>193</v>
      </c>
      <c r="AU146" s="147" t="s">
        <v>85</v>
      </c>
      <c r="AY146" s="17" t="s">
        <v>190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7" t="s">
        <v>83</v>
      </c>
      <c r="BK146" s="148">
        <f>ROUND(I146*H146,2)</f>
        <v>0</v>
      </c>
      <c r="BL146" s="17" t="s">
        <v>825</v>
      </c>
      <c r="BM146" s="147" t="s">
        <v>3184</v>
      </c>
    </row>
    <row r="147" spans="2:65" s="1" customFormat="1" ht="37.9" customHeight="1">
      <c r="B147" s="32"/>
      <c r="C147" s="136" t="s">
        <v>511</v>
      </c>
      <c r="D147" s="136" t="s">
        <v>193</v>
      </c>
      <c r="E147" s="137" t="s">
        <v>3185</v>
      </c>
      <c r="F147" s="138" t="s">
        <v>3186</v>
      </c>
      <c r="G147" s="139" t="s">
        <v>435</v>
      </c>
      <c r="H147" s="140">
        <v>156</v>
      </c>
      <c r="I147" s="141"/>
      <c r="J147" s="142">
        <f>ROUND(I147*H147,2)</f>
        <v>0</v>
      </c>
      <c r="K147" s="138" t="s">
        <v>1</v>
      </c>
      <c r="L147" s="32"/>
      <c r="M147" s="143" t="s">
        <v>1</v>
      </c>
      <c r="N147" s="144" t="s">
        <v>41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825</v>
      </c>
      <c r="AT147" s="147" t="s">
        <v>193</v>
      </c>
      <c r="AU147" s="147" t="s">
        <v>85</v>
      </c>
      <c r="AY147" s="17" t="s">
        <v>190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83</v>
      </c>
      <c r="BK147" s="148">
        <f>ROUND(I147*H147,2)</f>
        <v>0</v>
      </c>
      <c r="BL147" s="17" t="s">
        <v>825</v>
      </c>
      <c r="BM147" s="147" t="s">
        <v>3187</v>
      </c>
    </row>
    <row r="148" spans="2:65" s="1" customFormat="1" ht="16.5" customHeight="1">
      <c r="B148" s="32"/>
      <c r="C148" s="183" t="s">
        <v>518</v>
      </c>
      <c r="D148" s="183" t="s">
        <v>615</v>
      </c>
      <c r="E148" s="184" t="s">
        <v>3188</v>
      </c>
      <c r="F148" s="185" t="s">
        <v>3189</v>
      </c>
      <c r="G148" s="186" t="s">
        <v>435</v>
      </c>
      <c r="H148" s="187">
        <v>910.95</v>
      </c>
      <c r="I148" s="188"/>
      <c r="J148" s="189">
        <f>ROUND(I148*H148,2)</f>
        <v>0</v>
      </c>
      <c r="K148" s="185" t="s">
        <v>1</v>
      </c>
      <c r="L148" s="190"/>
      <c r="M148" s="191" t="s">
        <v>1</v>
      </c>
      <c r="N148" s="192" t="s">
        <v>41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2953</v>
      </c>
      <c r="AT148" s="147" t="s">
        <v>615</v>
      </c>
      <c r="AU148" s="147" t="s">
        <v>85</v>
      </c>
      <c r="AY148" s="17" t="s">
        <v>190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83</v>
      </c>
      <c r="BK148" s="148">
        <f>ROUND(I148*H148,2)</f>
        <v>0</v>
      </c>
      <c r="BL148" s="17" t="s">
        <v>825</v>
      </c>
      <c r="BM148" s="147" t="s">
        <v>3190</v>
      </c>
    </row>
    <row r="149" spans="2:65" s="1" customFormat="1" ht="37.9" customHeight="1">
      <c r="B149" s="32"/>
      <c r="C149" s="136" t="s">
        <v>526</v>
      </c>
      <c r="D149" s="136" t="s">
        <v>193</v>
      </c>
      <c r="E149" s="137" t="s">
        <v>3191</v>
      </c>
      <c r="F149" s="138" t="s">
        <v>3192</v>
      </c>
      <c r="G149" s="139" t="s">
        <v>435</v>
      </c>
      <c r="H149" s="140">
        <v>175</v>
      </c>
      <c r="I149" s="141"/>
      <c r="J149" s="142">
        <f>ROUND(I149*H149,2)</f>
        <v>0</v>
      </c>
      <c r="K149" s="138" t="s">
        <v>1</v>
      </c>
      <c r="L149" s="32"/>
      <c r="M149" s="143" t="s">
        <v>1</v>
      </c>
      <c r="N149" s="144" t="s">
        <v>41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825</v>
      </c>
      <c r="AT149" s="147" t="s">
        <v>193</v>
      </c>
      <c r="AU149" s="147" t="s">
        <v>85</v>
      </c>
      <c r="AY149" s="17" t="s">
        <v>190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83</v>
      </c>
      <c r="BK149" s="148">
        <f>ROUND(I149*H149,2)</f>
        <v>0</v>
      </c>
      <c r="BL149" s="17" t="s">
        <v>825</v>
      </c>
      <c r="BM149" s="147" t="s">
        <v>3193</v>
      </c>
    </row>
    <row r="150" spans="2:65" s="1" customFormat="1" ht="37.9" customHeight="1">
      <c r="B150" s="32"/>
      <c r="C150" s="183" t="s">
        <v>533</v>
      </c>
      <c r="D150" s="183" t="s">
        <v>615</v>
      </c>
      <c r="E150" s="184" t="s">
        <v>3194</v>
      </c>
      <c r="F150" s="185" t="s">
        <v>3195</v>
      </c>
      <c r="G150" s="186" t="s">
        <v>435</v>
      </c>
      <c r="H150" s="187">
        <v>175</v>
      </c>
      <c r="I150" s="188"/>
      <c r="J150" s="189">
        <f>ROUND(I150*H150,2)</f>
        <v>0</v>
      </c>
      <c r="K150" s="185" t="s">
        <v>1</v>
      </c>
      <c r="L150" s="190"/>
      <c r="M150" s="191" t="s">
        <v>1</v>
      </c>
      <c r="N150" s="192" t="s">
        <v>41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47" t="s">
        <v>2953</v>
      </c>
      <c r="AT150" s="147" t="s">
        <v>615</v>
      </c>
      <c r="AU150" s="147" t="s">
        <v>85</v>
      </c>
      <c r="AY150" s="17" t="s">
        <v>190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83</v>
      </c>
      <c r="BK150" s="148">
        <f>ROUND(I150*H150,2)</f>
        <v>0</v>
      </c>
      <c r="BL150" s="17" t="s">
        <v>825</v>
      </c>
      <c r="BM150" s="147" t="s">
        <v>3196</v>
      </c>
    </row>
    <row r="151" spans="2:65" s="1" customFormat="1" ht="16.5" customHeight="1">
      <c r="B151" s="32"/>
      <c r="C151" s="136" t="s">
        <v>349</v>
      </c>
      <c r="D151" s="136" t="s">
        <v>193</v>
      </c>
      <c r="E151" s="137" t="s">
        <v>3197</v>
      </c>
      <c r="F151" s="138" t="s">
        <v>3198</v>
      </c>
      <c r="G151" s="139" t="s">
        <v>271</v>
      </c>
      <c r="H151" s="140">
        <v>1</v>
      </c>
      <c r="I151" s="141"/>
      <c r="J151" s="142">
        <f>ROUND(I151*H151,2)</f>
        <v>0</v>
      </c>
      <c r="K151" s="138" t="s">
        <v>1</v>
      </c>
      <c r="L151" s="32"/>
      <c r="M151" s="143" t="s">
        <v>1</v>
      </c>
      <c r="N151" s="144" t="s">
        <v>41</v>
      </c>
      <c r="P151" s="145">
        <f>O151*H151</f>
        <v>0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AR151" s="147" t="s">
        <v>825</v>
      </c>
      <c r="AT151" s="147" t="s">
        <v>193</v>
      </c>
      <c r="AU151" s="147" t="s">
        <v>85</v>
      </c>
      <c r="AY151" s="17" t="s">
        <v>190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83</v>
      </c>
      <c r="BK151" s="148">
        <f>ROUND(I151*H151,2)</f>
        <v>0</v>
      </c>
      <c r="BL151" s="17" t="s">
        <v>825</v>
      </c>
      <c r="BM151" s="147" t="s">
        <v>3199</v>
      </c>
    </row>
    <row r="152" spans="2:65" s="1" customFormat="1" ht="16.5" customHeight="1">
      <c r="B152" s="32"/>
      <c r="C152" s="183" t="s">
        <v>8</v>
      </c>
      <c r="D152" s="183" t="s">
        <v>615</v>
      </c>
      <c r="E152" s="184" t="s">
        <v>3200</v>
      </c>
      <c r="F152" s="185" t="s">
        <v>3201</v>
      </c>
      <c r="G152" s="186" t="s">
        <v>271</v>
      </c>
      <c r="H152" s="187">
        <v>1</v>
      </c>
      <c r="I152" s="188"/>
      <c r="J152" s="189">
        <f>ROUND(I152*H152,2)</f>
        <v>0</v>
      </c>
      <c r="K152" s="185" t="s">
        <v>1</v>
      </c>
      <c r="L152" s="190"/>
      <c r="M152" s="191" t="s">
        <v>1</v>
      </c>
      <c r="N152" s="192" t="s">
        <v>41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2953</v>
      </c>
      <c r="AT152" s="147" t="s">
        <v>615</v>
      </c>
      <c r="AU152" s="147" t="s">
        <v>85</v>
      </c>
      <c r="AY152" s="17" t="s">
        <v>190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83</v>
      </c>
      <c r="BK152" s="148">
        <f>ROUND(I152*H152,2)</f>
        <v>0</v>
      </c>
      <c r="BL152" s="17" t="s">
        <v>825</v>
      </c>
      <c r="BM152" s="147" t="s">
        <v>3202</v>
      </c>
    </row>
    <row r="153" spans="2:65" s="1" customFormat="1" ht="24.2" customHeight="1">
      <c r="B153" s="32"/>
      <c r="C153" s="136" t="s">
        <v>367</v>
      </c>
      <c r="D153" s="136" t="s">
        <v>193</v>
      </c>
      <c r="E153" s="137" t="s">
        <v>3203</v>
      </c>
      <c r="F153" s="138" t="s">
        <v>3204</v>
      </c>
      <c r="G153" s="139" t="s">
        <v>271</v>
      </c>
      <c r="H153" s="140">
        <v>15</v>
      </c>
      <c r="I153" s="141"/>
      <c r="J153" s="142">
        <f>ROUND(I153*H153,2)</f>
        <v>0</v>
      </c>
      <c r="K153" s="138" t="s">
        <v>1</v>
      </c>
      <c r="L153" s="32"/>
      <c r="M153" s="143" t="s">
        <v>1</v>
      </c>
      <c r="N153" s="144" t="s">
        <v>41</v>
      </c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AR153" s="147" t="s">
        <v>825</v>
      </c>
      <c r="AT153" s="147" t="s">
        <v>193</v>
      </c>
      <c r="AU153" s="147" t="s">
        <v>85</v>
      </c>
      <c r="AY153" s="17" t="s">
        <v>190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83</v>
      </c>
      <c r="BK153" s="148">
        <f>ROUND(I153*H153,2)</f>
        <v>0</v>
      </c>
      <c r="BL153" s="17" t="s">
        <v>825</v>
      </c>
      <c r="BM153" s="147" t="s">
        <v>3205</v>
      </c>
    </row>
    <row r="154" spans="2:65" s="1" customFormat="1" ht="24.2" customHeight="1">
      <c r="B154" s="32"/>
      <c r="C154" s="136" t="s">
        <v>258</v>
      </c>
      <c r="D154" s="136" t="s">
        <v>193</v>
      </c>
      <c r="E154" s="137" t="s">
        <v>3206</v>
      </c>
      <c r="F154" s="138" t="s">
        <v>3207</v>
      </c>
      <c r="G154" s="139" t="s">
        <v>271</v>
      </c>
      <c r="H154" s="140">
        <v>2</v>
      </c>
      <c r="I154" s="141"/>
      <c r="J154" s="142">
        <f>ROUND(I154*H154,2)</f>
        <v>0</v>
      </c>
      <c r="K154" s="138" t="s">
        <v>1</v>
      </c>
      <c r="L154" s="32"/>
      <c r="M154" s="143" t="s">
        <v>1</v>
      </c>
      <c r="N154" s="144" t="s">
        <v>41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825</v>
      </c>
      <c r="AT154" s="147" t="s">
        <v>193</v>
      </c>
      <c r="AU154" s="147" t="s">
        <v>85</v>
      </c>
      <c r="AY154" s="17" t="s">
        <v>190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83</v>
      </c>
      <c r="BK154" s="148">
        <f>ROUND(I154*H154,2)</f>
        <v>0</v>
      </c>
      <c r="BL154" s="17" t="s">
        <v>825</v>
      </c>
      <c r="BM154" s="147" t="s">
        <v>3208</v>
      </c>
    </row>
    <row r="155" spans="2:65" s="1" customFormat="1" ht="24.2" customHeight="1">
      <c r="B155" s="32"/>
      <c r="C155" s="136" t="s">
        <v>414</v>
      </c>
      <c r="D155" s="136" t="s">
        <v>193</v>
      </c>
      <c r="E155" s="137" t="s">
        <v>3209</v>
      </c>
      <c r="F155" s="138" t="s">
        <v>3210</v>
      </c>
      <c r="G155" s="139" t="s">
        <v>271</v>
      </c>
      <c r="H155" s="140">
        <v>2</v>
      </c>
      <c r="I155" s="141"/>
      <c r="J155" s="142">
        <f>ROUND(I155*H155,2)</f>
        <v>0</v>
      </c>
      <c r="K155" s="138" t="s">
        <v>1</v>
      </c>
      <c r="L155" s="32"/>
      <c r="M155" s="143" t="s">
        <v>1</v>
      </c>
      <c r="N155" s="144" t="s">
        <v>41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825</v>
      </c>
      <c r="AT155" s="147" t="s">
        <v>193</v>
      </c>
      <c r="AU155" s="147" t="s">
        <v>85</v>
      </c>
      <c r="AY155" s="17" t="s">
        <v>190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7" t="s">
        <v>83</v>
      </c>
      <c r="BK155" s="148">
        <f>ROUND(I155*H155,2)</f>
        <v>0</v>
      </c>
      <c r="BL155" s="17" t="s">
        <v>825</v>
      </c>
      <c r="BM155" s="147" t="s">
        <v>3211</v>
      </c>
    </row>
    <row r="156" spans="2:65" s="1" customFormat="1" ht="24.2" customHeight="1">
      <c r="B156" s="32"/>
      <c r="C156" s="136" t="s">
        <v>419</v>
      </c>
      <c r="D156" s="136" t="s">
        <v>193</v>
      </c>
      <c r="E156" s="137" t="s">
        <v>3212</v>
      </c>
      <c r="F156" s="138" t="s">
        <v>3213</v>
      </c>
      <c r="G156" s="139" t="s">
        <v>196</v>
      </c>
      <c r="H156" s="140">
        <v>17</v>
      </c>
      <c r="I156" s="141"/>
      <c r="J156" s="142">
        <f>ROUND(I156*H156,2)</f>
        <v>0</v>
      </c>
      <c r="K156" s="138" t="s">
        <v>1</v>
      </c>
      <c r="L156" s="32"/>
      <c r="M156" s="143" t="s">
        <v>1</v>
      </c>
      <c r="N156" s="144" t="s">
        <v>41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825</v>
      </c>
      <c r="AT156" s="147" t="s">
        <v>193</v>
      </c>
      <c r="AU156" s="147" t="s">
        <v>85</v>
      </c>
      <c r="AY156" s="17" t="s">
        <v>190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83</v>
      </c>
      <c r="BK156" s="148">
        <f>ROUND(I156*H156,2)</f>
        <v>0</v>
      </c>
      <c r="BL156" s="17" t="s">
        <v>825</v>
      </c>
      <c r="BM156" s="147" t="s">
        <v>3214</v>
      </c>
    </row>
    <row r="157" spans="2:65" s="1" customFormat="1" ht="24.2" customHeight="1">
      <c r="B157" s="32"/>
      <c r="C157" s="183" t="s">
        <v>408</v>
      </c>
      <c r="D157" s="183" t="s">
        <v>615</v>
      </c>
      <c r="E157" s="184" t="s">
        <v>3215</v>
      </c>
      <c r="F157" s="185" t="s">
        <v>3216</v>
      </c>
      <c r="G157" s="186" t="s">
        <v>271</v>
      </c>
      <c r="H157" s="187">
        <v>2</v>
      </c>
      <c r="I157" s="188"/>
      <c r="J157" s="189">
        <f>ROUND(I157*H157,2)</f>
        <v>0</v>
      </c>
      <c r="K157" s="185" t="s">
        <v>1</v>
      </c>
      <c r="L157" s="190"/>
      <c r="M157" s="191" t="s">
        <v>1</v>
      </c>
      <c r="N157" s="192" t="s">
        <v>41</v>
      </c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AR157" s="147" t="s">
        <v>2953</v>
      </c>
      <c r="AT157" s="147" t="s">
        <v>615</v>
      </c>
      <c r="AU157" s="147" t="s">
        <v>85</v>
      </c>
      <c r="AY157" s="17" t="s">
        <v>190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7" t="s">
        <v>83</v>
      </c>
      <c r="BK157" s="148">
        <f>ROUND(I157*H157,2)</f>
        <v>0</v>
      </c>
      <c r="BL157" s="17" t="s">
        <v>825</v>
      </c>
      <c r="BM157" s="147" t="s">
        <v>3217</v>
      </c>
    </row>
    <row r="158" spans="2:65" s="1" customFormat="1" ht="24.2" customHeight="1">
      <c r="B158" s="32"/>
      <c r="C158" s="183" t="s">
        <v>7</v>
      </c>
      <c r="D158" s="183" t="s">
        <v>615</v>
      </c>
      <c r="E158" s="184" t="s">
        <v>3218</v>
      </c>
      <c r="F158" s="185" t="s">
        <v>3219</v>
      </c>
      <c r="G158" s="186" t="s">
        <v>271</v>
      </c>
      <c r="H158" s="187">
        <v>3</v>
      </c>
      <c r="I158" s="188"/>
      <c r="J158" s="189">
        <f>ROUND(I158*H158,2)</f>
        <v>0</v>
      </c>
      <c r="K158" s="185" t="s">
        <v>1</v>
      </c>
      <c r="L158" s="190"/>
      <c r="M158" s="191" t="s">
        <v>1</v>
      </c>
      <c r="N158" s="192" t="s">
        <v>41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2953</v>
      </c>
      <c r="AT158" s="147" t="s">
        <v>615</v>
      </c>
      <c r="AU158" s="147" t="s">
        <v>85</v>
      </c>
      <c r="AY158" s="17" t="s">
        <v>190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83</v>
      </c>
      <c r="BK158" s="148">
        <f>ROUND(I158*H158,2)</f>
        <v>0</v>
      </c>
      <c r="BL158" s="17" t="s">
        <v>825</v>
      </c>
      <c r="BM158" s="147" t="s">
        <v>1864</v>
      </c>
    </row>
    <row r="159" spans="2:65" s="1" customFormat="1" ht="24.2" customHeight="1">
      <c r="B159" s="32"/>
      <c r="C159" s="183" t="s">
        <v>281</v>
      </c>
      <c r="D159" s="183" t="s">
        <v>615</v>
      </c>
      <c r="E159" s="184" t="s">
        <v>3220</v>
      </c>
      <c r="F159" s="185" t="s">
        <v>3221</v>
      </c>
      <c r="G159" s="186" t="s">
        <v>271</v>
      </c>
      <c r="H159" s="187">
        <v>7</v>
      </c>
      <c r="I159" s="188"/>
      <c r="J159" s="189">
        <f>ROUND(I159*H159,2)</f>
        <v>0</v>
      </c>
      <c r="K159" s="185" t="s">
        <v>1</v>
      </c>
      <c r="L159" s="190"/>
      <c r="M159" s="191" t="s">
        <v>1</v>
      </c>
      <c r="N159" s="192" t="s">
        <v>41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2953</v>
      </c>
      <c r="AT159" s="147" t="s">
        <v>615</v>
      </c>
      <c r="AU159" s="147" t="s">
        <v>85</v>
      </c>
      <c r="AY159" s="17" t="s">
        <v>190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83</v>
      </c>
      <c r="BK159" s="148">
        <f>ROUND(I159*H159,2)</f>
        <v>0</v>
      </c>
      <c r="BL159" s="17" t="s">
        <v>825</v>
      </c>
      <c r="BM159" s="147" t="s">
        <v>3222</v>
      </c>
    </row>
    <row r="160" spans="2:65" s="1" customFormat="1" ht="24.2" customHeight="1">
      <c r="B160" s="32"/>
      <c r="C160" s="183" t="s">
        <v>343</v>
      </c>
      <c r="D160" s="183" t="s">
        <v>615</v>
      </c>
      <c r="E160" s="184" t="s">
        <v>3223</v>
      </c>
      <c r="F160" s="185" t="s">
        <v>3224</v>
      </c>
      <c r="G160" s="186" t="s">
        <v>271</v>
      </c>
      <c r="H160" s="187">
        <v>5</v>
      </c>
      <c r="I160" s="188"/>
      <c r="J160" s="189">
        <f>ROUND(I160*H160,2)</f>
        <v>0</v>
      </c>
      <c r="K160" s="185" t="s">
        <v>1</v>
      </c>
      <c r="L160" s="190"/>
      <c r="M160" s="191" t="s">
        <v>1</v>
      </c>
      <c r="N160" s="192" t="s">
        <v>41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2953</v>
      </c>
      <c r="AT160" s="147" t="s">
        <v>615</v>
      </c>
      <c r="AU160" s="147" t="s">
        <v>85</v>
      </c>
      <c r="AY160" s="17" t="s">
        <v>190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83</v>
      </c>
      <c r="BK160" s="148">
        <f>ROUND(I160*H160,2)</f>
        <v>0</v>
      </c>
      <c r="BL160" s="17" t="s">
        <v>825</v>
      </c>
      <c r="BM160" s="147" t="s">
        <v>3225</v>
      </c>
    </row>
    <row r="161" spans="2:65" s="1" customFormat="1" ht="16.5" customHeight="1">
      <c r="B161" s="32"/>
      <c r="C161" s="136" t="s">
        <v>588</v>
      </c>
      <c r="D161" s="136" t="s">
        <v>193</v>
      </c>
      <c r="E161" s="137" t="s">
        <v>3226</v>
      </c>
      <c r="F161" s="138" t="s">
        <v>3227</v>
      </c>
      <c r="G161" s="139" t="s">
        <v>271</v>
      </c>
      <c r="H161" s="140">
        <v>4</v>
      </c>
      <c r="I161" s="141"/>
      <c r="J161" s="142">
        <f>ROUND(I161*H161,2)</f>
        <v>0</v>
      </c>
      <c r="K161" s="138" t="s">
        <v>1</v>
      </c>
      <c r="L161" s="32"/>
      <c r="M161" s="143" t="s">
        <v>1</v>
      </c>
      <c r="N161" s="144" t="s">
        <v>41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AR161" s="147" t="s">
        <v>825</v>
      </c>
      <c r="AT161" s="147" t="s">
        <v>193</v>
      </c>
      <c r="AU161" s="147" t="s">
        <v>85</v>
      </c>
      <c r="AY161" s="17" t="s">
        <v>190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83</v>
      </c>
      <c r="BK161" s="148">
        <f>ROUND(I161*H161,2)</f>
        <v>0</v>
      </c>
      <c r="BL161" s="17" t="s">
        <v>825</v>
      </c>
      <c r="BM161" s="147" t="s">
        <v>3228</v>
      </c>
    </row>
    <row r="162" spans="2:65" s="1" customFormat="1" ht="24.2" customHeight="1">
      <c r="B162" s="32"/>
      <c r="C162" s="136" t="s">
        <v>595</v>
      </c>
      <c r="D162" s="136" t="s">
        <v>193</v>
      </c>
      <c r="E162" s="137" t="s">
        <v>3229</v>
      </c>
      <c r="F162" s="138" t="s">
        <v>3230</v>
      </c>
      <c r="G162" s="139" t="s">
        <v>271</v>
      </c>
      <c r="H162" s="140">
        <v>10</v>
      </c>
      <c r="I162" s="141"/>
      <c r="J162" s="142">
        <f>ROUND(I162*H162,2)</f>
        <v>0</v>
      </c>
      <c r="K162" s="138" t="s">
        <v>1</v>
      </c>
      <c r="L162" s="32"/>
      <c r="M162" s="143" t="s">
        <v>1</v>
      </c>
      <c r="N162" s="144" t="s">
        <v>41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825</v>
      </c>
      <c r="AT162" s="147" t="s">
        <v>193</v>
      </c>
      <c r="AU162" s="147" t="s">
        <v>85</v>
      </c>
      <c r="AY162" s="17" t="s">
        <v>190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83</v>
      </c>
      <c r="BK162" s="148">
        <f>ROUND(I162*H162,2)</f>
        <v>0</v>
      </c>
      <c r="BL162" s="17" t="s">
        <v>825</v>
      </c>
      <c r="BM162" s="147" t="s">
        <v>3231</v>
      </c>
    </row>
    <row r="163" spans="2:65" s="1" customFormat="1" ht="24.2" customHeight="1">
      <c r="B163" s="32"/>
      <c r="C163" s="183" t="s">
        <v>377</v>
      </c>
      <c r="D163" s="183" t="s">
        <v>615</v>
      </c>
      <c r="E163" s="184" t="s">
        <v>3232</v>
      </c>
      <c r="F163" s="185" t="s">
        <v>3233</v>
      </c>
      <c r="G163" s="186" t="s">
        <v>271</v>
      </c>
      <c r="H163" s="187">
        <v>4</v>
      </c>
      <c r="I163" s="188"/>
      <c r="J163" s="189">
        <f>ROUND(I163*H163,2)</f>
        <v>0</v>
      </c>
      <c r="K163" s="185" t="s">
        <v>1</v>
      </c>
      <c r="L163" s="190"/>
      <c r="M163" s="191" t="s">
        <v>1</v>
      </c>
      <c r="N163" s="192" t="s">
        <v>41</v>
      </c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AR163" s="147" t="s">
        <v>2953</v>
      </c>
      <c r="AT163" s="147" t="s">
        <v>615</v>
      </c>
      <c r="AU163" s="147" t="s">
        <v>85</v>
      </c>
      <c r="AY163" s="17" t="s">
        <v>190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83</v>
      </c>
      <c r="BK163" s="148">
        <f>ROUND(I163*H163,2)</f>
        <v>0</v>
      </c>
      <c r="BL163" s="17" t="s">
        <v>825</v>
      </c>
      <c r="BM163" s="147" t="s">
        <v>3234</v>
      </c>
    </row>
    <row r="164" spans="2:65" s="1" customFormat="1" ht="24.2" customHeight="1">
      <c r="B164" s="32"/>
      <c r="C164" s="183" t="s">
        <v>608</v>
      </c>
      <c r="D164" s="183" t="s">
        <v>615</v>
      </c>
      <c r="E164" s="184" t="s">
        <v>3235</v>
      </c>
      <c r="F164" s="185" t="s">
        <v>3236</v>
      </c>
      <c r="G164" s="186" t="s">
        <v>271</v>
      </c>
      <c r="H164" s="187">
        <v>10</v>
      </c>
      <c r="I164" s="188"/>
      <c r="J164" s="189">
        <f>ROUND(I164*H164,2)</f>
        <v>0</v>
      </c>
      <c r="K164" s="185" t="s">
        <v>1</v>
      </c>
      <c r="L164" s="190"/>
      <c r="M164" s="191" t="s">
        <v>1</v>
      </c>
      <c r="N164" s="192" t="s">
        <v>41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2953</v>
      </c>
      <c r="AT164" s="147" t="s">
        <v>615</v>
      </c>
      <c r="AU164" s="147" t="s">
        <v>85</v>
      </c>
      <c r="AY164" s="17" t="s">
        <v>190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7" t="s">
        <v>83</v>
      </c>
      <c r="BK164" s="148">
        <f>ROUND(I164*H164,2)</f>
        <v>0</v>
      </c>
      <c r="BL164" s="17" t="s">
        <v>825</v>
      </c>
      <c r="BM164" s="147" t="s">
        <v>3237</v>
      </c>
    </row>
    <row r="165" spans="2:65" s="1" customFormat="1" ht="37.9" customHeight="1">
      <c r="B165" s="32"/>
      <c r="C165" s="136" t="s">
        <v>385</v>
      </c>
      <c r="D165" s="136" t="s">
        <v>193</v>
      </c>
      <c r="E165" s="137" t="s">
        <v>3238</v>
      </c>
      <c r="F165" s="138" t="s">
        <v>3239</v>
      </c>
      <c r="G165" s="139" t="s">
        <v>271</v>
      </c>
      <c r="H165" s="140">
        <v>14</v>
      </c>
      <c r="I165" s="141"/>
      <c r="J165" s="142">
        <f>ROUND(I165*H165,2)</f>
        <v>0</v>
      </c>
      <c r="K165" s="138" t="s">
        <v>1</v>
      </c>
      <c r="L165" s="32"/>
      <c r="M165" s="143" t="s">
        <v>1</v>
      </c>
      <c r="N165" s="144" t="s">
        <v>41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AR165" s="147" t="s">
        <v>825</v>
      </c>
      <c r="AT165" s="147" t="s">
        <v>193</v>
      </c>
      <c r="AU165" s="147" t="s">
        <v>85</v>
      </c>
      <c r="AY165" s="17" t="s">
        <v>190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83</v>
      </c>
      <c r="BK165" s="148">
        <f>ROUND(I165*H165,2)</f>
        <v>0</v>
      </c>
      <c r="BL165" s="17" t="s">
        <v>825</v>
      </c>
      <c r="BM165" s="147" t="s">
        <v>3240</v>
      </c>
    </row>
    <row r="166" spans="2:65" s="1" customFormat="1" ht="24.2" customHeight="1">
      <c r="B166" s="32"/>
      <c r="C166" s="136" t="s">
        <v>268</v>
      </c>
      <c r="D166" s="136" t="s">
        <v>193</v>
      </c>
      <c r="E166" s="137" t="s">
        <v>3241</v>
      </c>
      <c r="F166" s="138" t="s">
        <v>3242</v>
      </c>
      <c r="G166" s="139" t="s">
        <v>271</v>
      </c>
      <c r="H166" s="140">
        <v>13</v>
      </c>
      <c r="I166" s="141"/>
      <c r="J166" s="142">
        <f>ROUND(I166*H166,2)</f>
        <v>0</v>
      </c>
      <c r="K166" s="138" t="s">
        <v>1</v>
      </c>
      <c r="L166" s="32"/>
      <c r="M166" s="143" t="s">
        <v>1</v>
      </c>
      <c r="N166" s="144" t="s">
        <v>41</v>
      </c>
      <c r="P166" s="145">
        <f>O166*H166</f>
        <v>0</v>
      </c>
      <c r="Q166" s="145">
        <v>0</v>
      </c>
      <c r="R166" s="145">
        <f>Q166*H166</f>
        <v>0</v>
      </c>
      <c r="S166" s="145">
        <v>0</v>
      </c>
      <c r="T166" s="146">
        <f>S166*H166</f>
        <v>0</v>
      </c>
      <c r="AR166" s="147" t="s">
        <v>825</v>
      </c>
      <c r="AT166" s="147" t="s">
        <v>193</v>
      </c>
      <c r="AU166" s="147" t="s">
        <v>85</v>
      </c>
      <c r="AY166" s="17" t="s">
        <v>190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83</v>
      </c>
      <c r="BK166" s="148">
        <f>ROUND(I166*H166,2)</f>
        <v>0</v>
      </c>
      <c r="BL166" s="17" t="s">
        <v>825</v>
      </c>
      <c r="BM166" s="147" t="s">
        <v>3243</v>
      </c>
    </row>
    <row r="167" spans="2:65" s="1" customFormat="1" ht="24.2" customHeight="1">
      <c r="B167" s="32"/>
      <c r="C167" s="136" t="s">
        <v>275</v>
      </c>
      <c r="D167" s="136" t="s">
        <v>193</v>
      </c>
      <c r="E167" s="137" t="s">
        <v>3244</v>
      </c>
      <c r="F167" s="138" t="s">
        <v>3245</v>
      </c>
      <c r="G167" s="139" t="s">
        <v>271</v>
      </c>
      <c r="H167" s="140">
        <v>1</v>
      </c>
      <c r="I167" s="141"/>
      <c r="J167" s="142">
        <f>ROUND(I167*H167,2)</f>
        <v>0</v>
      </c>
      <c r="K167" s="138" t="s">
        <v>1</v>
      </c>
      <c r="L167" s="32"/>
      <c r="M167" s="143" t="s">
        <v>1</v>
      </c>
      <c r="N167" s="144" t="s">
        <v>41</v>
      </c>
      <c r="P167" s="145">
        <f>O167*H167</f>
        <v>0</v>
      </c>
      <c r="Q167" s="145">
        <v>0</v>
      </c>
      <c r="R167" s="145">
        <f>Q167*H167</f>
        <v>0</v>
      </c>
      <c r="S167" s="145">
        <v>0</v>
      </c>
      <c r="T167" s="146">
        <f>S167*H167</f>
        <v>0</v>
      </c>
      <c r="AR167" s="147" t="s">
        <v>825</v>
      </c>
      <c r="AT167" s="147" t="s">
        <v>193</v>
      </c>
      <c r="AU167" s="147" t="s">
        <v>85</v>
      </c>
      <c r="AY167" s="17" t="s">
        <v>190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7" t="s">
        <v>83</v>
      </c>
      <c r="BK167" s="148">
        <f>ROUND(I167*H167,2)</f>
        <v>0</v>
      </c>
      <c r="BL167" s="17" t="s">
        <v>825</v>
      </c>
      <c r="BM167" s="147" t="s">
        <v>1877</v>
      </c>
    </row>
    <row r="168" spans="2:65" s="1" customFormat="1" ht="24.2" customHeight="1">
      <c r="B168" s="32"/>
      <c r="C168" s="183" t="s">
        <v>250</v>
      </c>
      <c r="D168" s="183" t="s">
        <v>615</v>
      </c>
      <c r="E168" s="184" t="s">
        <v>3246</v>
      </c>
      <c r="F168" s="185" t="s">
        <v>3247</v>
      </c>
      <c r="G168" s="186" t="s">
        <v>271</v>
      </c>
      <c r="H168" s="187">
        <v>10</v>
      </c>
      <c r="I168" s="188"/>
      <c r="J168" s="189">
        <f>ROUND(I168*H168,2)</f>
        <v>0</v>
      </c>
      <c r="K168" s="185" t="s">
        <v>1</v>
      </c>
      <c r="L168" s="190"/>
      <c r="M168" s="191" t="s">
        <v>1</v>
      </c>
      <c r="N168" s="192" t="s">
        <v>41</v>
      </c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2953</v>
      </c>
      <c r="AT168" s="147" t="s">
        <v>615</v>
      </c>
      <c r="AU168" s="147" t="s">
        <v>85</v>
      </c>
      <c r="AY168" s="17" t="s">
        <v>190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83</v>
      </c>
      <c r="BK168" s="148">
        <f>ROUND(I168*H168,2)</f>
        <v>0</v>
      </c>
      <c r="BL168" s="17" t="s">
        <v>825</v>
      </c>
      <c r="BM168" s="147" t="s">
        <v>3248</v>
      </c>
    </row>
    <row r="169" spans="2:65" s="1" customFormat="1" ht="24.2" customHeight="1">
      <c r="B169" s="32"/>
      <c r="C169" s="183" t="s">
        <v>643</v>
      </c>
      <c r="D169" s="183" t="s">
        <v>615</v>
      </c>
      <c r="E169" s="184" t="s">
        <v>3249</v>
      </c>
      <c r="F169" s="185" t="s">
        <v>3250</v>
      </c>
      <c r="G169" s="186" t="s">
        <v>271</v>
      </c>
      <c r="H169" s="187">
        <v>3</v>
      </c>
      <c r="I169" s="188"/>
      <c r="J169" s="189">
        <f>ROUND(I169*H169,2)</f>
        <v>0</v>
      </c>
      <c r="K169" s="185" t="s">
        <v>1</v>
      </c>
      <c r="L169" s="190"/>
      <c r="M169" s="191" t="s">
        <v>1</v>
      </c>
      <c r="N169" s="192" t="s">
        <v>41</v>
      </c>
      <c r="P169" s="145">
        <f>O169*H169</f>
        <v>0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AR169" s="147" t="s">
        <v>2953</v>
      </c>
      <c r="AT169" s="147" t="s">
        <v>615</v>
      </c>
      <c r="AU169" s="147" t="s">
        <v>85</v>
      </c>
      <c r="AY169" s="17" t="s">
        <v>190</v>
      </c>
      <c r="BE169" s="148">
        <f>IF(N169="základní",J169,0)</f>
        <v>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7" t="s">
        <v>83</v>
      </c>
      <c r="BK169" s="148">
        <f>ROUND(I169*H169,2)</f>
        <v>0</v>
      </c>
      <c r="BL169" s="17" t="s">
        <v>825</v>
      </c>
      <c r="BM169" s="147" t="s">
        <v>3251</v>
      </c>
    </row>
    <row r="170" spans="2:65" s="1" customFormat="1" ht="24.2" customHeight="1">
      <c r="B170" s="32"/>
      <c r="C170" s="183" t="s">
        <v>649</v>
      </c>
      <c r="D170" s="183" t="s">
        <v>615</v>
      </c>
      <c r="E170" s="184" t="s">
        <v>3252</v>
      </c>
      <c r="F170" s="185" t="s">
        <v>3253</v>
      </c>
      <c r="G170" s="186" t="s">
        <v>271</v>
      </c>
      <c r="H170" s="187">
        <v>1</v>
      </c>
      <c r="I170" s="188"/>
      <c r="J170" s="189">
        <f>ROUND(I170*H170,2)</f>
        <v>0</v>
      </c>
      <c r="K170" s="185" t="s">
        <v>1</v>
      </c>
      <c r="L170" s="190"/>
      <c r="M170" s="191" t="s">
        <v>1</v>
      </c>
      <c r="N170" s="192" t="s">
        <v>41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2953</v>
      </c>
      <c r="AT170" s="147" t="s">
        <v>615</v>
      </c>
      <c r="AU170" s="147" t="s">
        <v>85</v>
      </c>
      <c r="AY170" s="17" t="s">
        <v>190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83</v>
      </c>
      <c r="BK170" s="148">
        <f>ROUND(I170*H170,2)</f>
        <v>0</v>
      </c>
      <c r="BL170" s="17" t="s">
        <v>825</v>
      </c>
      <c r="BM170" s="147" t="s">
        <v>3254</v>
      </c>
    </row>
    <row r="171" spans="2:65" s="1" customFormat="1" ht="16.5" customHeight="1">
      <c r="B171" s="32"/>
      <c r="C171" s="136" t="s">
        <v>656</v>
      </c>
      <c r="D171" s="136" t="s">
        <v>193</v>
      </c>
      <c r="E171" s="137" t="s">
        <v>3255</v>
      </c>
      <c r="F171" s="138" t="s">
        <v>3256</v>
      </c>
      <c r="G171" s="139" t="s">
        <v>271</v>
      </c>
      <c r="H171" s="140">
        <v>14</v>
      </c>
      <c r="I171" s="141"/>
      <c r="J171" s="142">
        <f>ROUND(I171*H171,2)</f>
        <v>0</v>
      </c>
      <c r="K171" s="138" t="s">
        <v>1</v>
      </c>
      <c r="L171" s="32"/>
      <c r="M171" s="143" t="s">
        <v>1</v>
      </c>
      <c r="N171" s="144" t="s">
        <v>41</v>
      </c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825</v>
      </c>
      <c r="AT171" s="147" t="s">
        <v>193</v>
      </c>
      <c r="AU171" s="147" t="s">
        <v>85</v>
      </c>
      <c r="AY171" s="17" t="s">
        <v>190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7" t="s">
        <v>83</v>
      </c>
      <c r="BK171" s="148">
        <f>ROUND(I171*H171,2)</f>
        <v>0</v>
      </c>
      <c r="BL171" s="17" t="s">
        <v>825</v>
      </c>
      <c r="BM171" s="147" t="s">
        <v>3257</v>
      </c>
    </row>
    <row r="172" spans="2:65" s="1" customFormat="1" ht="16.5" customHeight="1">
      <c r="B172" s="32"/>
      <c r="C172" s="183" t="s">
        <v>398</v>
      </c>
      <c r="D172" s="183" t="s">
        <v>615</v>
      </c>
      <c r="E172" s="184" t="s">
        <v>3258</v>
      </c>
      <c r="F172" s="185" t="s">
        <v>3259</v>
      </c>
      <c r="G172" s="186" t="s">
        <v>271</v>
      </c>
      <c r="H172" s="187">
        <v>14</v>
      </c>
      <c r="I172" s="188"/>
      <c r="J172" s="189">
        <f>ROUND(I172*H172,2)</f>
        <v>0</v>
      </c>
      <c r="K172" s="185" t="s">
        <v>1</v>
      </c>
      <c r="L172" s="190"/>
      <c r="M172" s="191" t="s">
        <v>1</v>
      </c>
      <c r="N172" s="192" t="s">
        <v>41</v>
      </c>
      <c r="P172" s="145">
        <f>O172*H172</f>
        <v>0</v>
      </c>
      <c r="Q172" s="145">
        <v>0</v>
      </c>
      <c r="R172" s="145">
        <f>Q172*H172</f>
        <v>0</v>
      </c>
      <c r="S172" s="145">
        <v>0</v>
      </c>
      <c r="T172" s="146">
        <f>S172*H172</f>
        <v>0</v>
      </c>
      <c r="AR172" s="147" t="s">
        <v>2953</v>
      </c>
      <c r="AT172" s="147" t="s">
        <v>615</v>
      </c>
      <c r="AU172" s="147" t="s">
        <v>85</v>
      </c>
      <c r="AY172" s="17" t="s">
        <v>190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7" t="s">
        <v>83</v>
      </c>
      <c r="BK172" s="148">
        <f>ROUND(I172*H172,2)</f>
        <v>0</v>
      </c>
      <c r="BL172" s="17" t="s">
        <v>825</v>
      </c>
      <c r="BM172" s="147" t="s">
        <v>3260</v>
      </c>
    </row>
    <row r="173" spans="2:65" s="1" customFormat="1" ht="33" customHeight="1">
      <c r="B173" s="32"/>
      <c r="C173" s="136" t="s">
        <v>403</v>
      </c>
      <c r="D173" s="136" t="s">
        <v>193</v>
      </c>
      <c r="E173" s="137" t="s">
        <v>3261</v>
      </c>
      <c r="F173" s="138" t="s">
        <v>3262</v>
      </c>
      <c r="G173" s="139" t="s">
        <v>435</v>
      </c>
      <c r="H173" s="140">
        <v>499</v>
      </c>
      <c r="I173" s="141"/>
      <c r="J173" s="142">
        <f>ROUND(I173*H173,2)</f>
        <v>0</v>
      </c>
      <c r="K173" s="138" t="s">
        <v>1</v>
      </c>
      <c r="L173" s="32"/>
      <c r="M173" s="143" t="s">
        <v>1</v>
      </c>
      <c r="N173" s="144" t="s">
        <v>41</v>
      </c>
      <c r="P173" s="145">
        <f>O173*H173</f>
        <v>0</v>
      </c>
      <c r="Q173" s="145">
        <v>0</v>
      </c>
      <c r="R173" s="145">
        <f>Q173*H173</f>
        <v>0</v>
      </c>
      <c r="S173" s="145">
        <v>0</v>
      </c>
      <c r="T173" s="146">
        <f>S173*H173</f>
        <v>0</v>
      </c>
      <c r="AR173" s="147" t="s">
        <v>825</v>
      </c>
      <c r="AT173" s="147" t="s">
        <v>193</v>
      </c>
      <c r="AU173" s="147" t="s">
        <v>85</v>
      </c>
      <c r="AY173" s="17" t="s">
        <v>190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83</v>
      </c>
      <c r="BK173" s="148">
        <f>ROUND(I173*H173,2)</f>
        <v>0</v>
      </c>
      <c r="BL173" s="17" t="s">
        <v>825</v>
      </c>
      <c r="BM173" s="147" t="s">
        <v>3263</v>
      </c>
    </row>
    <row r="174" spans="2:65" s="1" customFormat="1" ht="16.5" customHeight="1">
      <c r="B174" s="32"/>
      <c r="C174" s="183" t="s">
        <v>290</v>
      </c>
      <c r="D174" s="183" t="s">
        <v>615</v>
      </c>
      <c r="E174" s="184" t="s">
        <v>3264</v>
      </c>
      <c r="F174" s="185" t="s">
        <v>3265</v>
      </c>
      <c r="G174" s="186" t="s">
        <v>1663</v>
      </c>
      <c r="H174" s="187">
        <v>309.93799999999999</v>
      </c>
      <c r="I174" s="188"/>
      <c r="J174" s="189">
        <f>ROUND(I174*H174,2)</f>
        <v>0</v>
      </c>
      <c r="K174" s="185" t="s">
        <v>1</v>
      </c>
      <c r="L174" s="190"/>
      <c r="M174" s="191" t="s">
        <v>1</v>
      </c>
      <c r="N174" s="192" t="s">
        <v>41</v>
      </c>
      <c r="P174" s="145">
        <f>O174*H174</f>
        <v>0</v>
      </c>
      <c r="Q174" s="145">
        <v>0</v>
      </c>
      <c r="R174" s="145">
        <f>Q174*H174</f>
        <v>0</v>
      </c>
      <c r="S174" s="145">
        <v>0</v>
      </c>
      <c r="T174" s="146">
        <f>S174*H174</f>
        <v>0</v>
      </c>
      <c r="AR174" s="147" t="s">
        <v>2953</v>
      </c>
      <c r="AT174" s="147" t="s">
        <v>615</v>
      </c>
      <c r="AU174" s="147" t="s">
        <v>85</v>
      </c>
      <c r="AY174" s="17" t="s">
        <v>190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7" t="s">
        <v>83</v>
      </c>
      <c r="BK174" s="148">
        <f>ROUND(I174*H174,2)</f>
        <v>0</v>
      </c>
      <c r="BL174" s="17" t="s">
        <v>825</v>
      </c>
      <c r="BM174" s="147" t="s">
        <v>3266</v>
      </c>
    </row>
    <row r="175" spans="2:65" s="1" customFormat="1" ht="16.5" customHeight="1">
      <c r="B175" s="32"/>
      <c r="C175" s="136" t="s">
        <v>295</v>
      </c>
      <c r="D175" s="136" t="s">
        <v>193</v>
      </c>
      <c r="E175" s="137" t="s">
        <v>3267</v>
      </c>
      <c r="F175" s="138" t="s">
        <v>3268</v>
      </c>
      <c r="G175" s="139" t="s">
        <v>271</v>
      </c>
      <c r="H175" s="140">
        <v>46</v>
      </c>
      <c r="I175" s="141"/>
      <c r="J175" s="142">
        <f>ROUND(I175*H175,2)</f>
        <v>0</v>
      </c>
      <c r="K175" s="138" t="s">
        <v>1</v>
      </c>
      <c r="L175" s="32"/>
      <c r="M175" s="143" t="s">
        <v>1</v>
      </c>
      <c r="N175" s="144" t="s">
        <v>41</v>
      </c>
      <c r="P175" s="145">
        <f>O175*H175</f>
        <v>0</v>
      </c>
      <c r="Q175" s="145">
        <v>0</v>
      </c>
      <c r="R175" s="145">
        <f>Q175*H175</f>
        <v>0</v>
      </c>
      <c r="S175" s="145">
        <v>0</v>
      </c>
      <c r="T175" s="146">
        <f>S175*H175</f>
        <v>0</v>
      </c>
      <c r="AR175" s="147" t="s">
        <v>825</v>
      </c>
      <c r="AT175" s="147" t="s">
        <v>193</v>
      </c>
      <c r="AU175" s="147" t="s">
        <v>85</v>
      </c>
      <c r="AY175" s="17" t="s">
        <v>190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7" t="s">
        <v>83</v>
      </c>
      <c r="BK175" s="148">
        <f>ROUND(I175*H175,2)</f>
        <v>0</v>
      </c>
      <c r="BL175" s="17" t="s">
        <v>825</v>
      </c>
      <c r="BM175" s="147" t="s">
        <v>3269</v>
      </c>
    </row>
    <row r="176" spans="2:65" s="1" customFormat="1" ht="16.5" customHeight="1">
      <c r="B176" s="32"/>
      <c r="C176" s="183" t="s">
        <v>300</v>
      </c>
      <c r="D176" s="183" t="s">
        <v>615</v>
      </c>
      <c r="E176" s="184" t="s">
        <v>3270</v>
      </c>
      <c r="F176" s="185" t="s">
        <v>3271</v>
      </c>
      <c r="G176" s="186" t="s">
        <v>271</v>
      </c>
      <c r="H176" s="187">
        <v>46</v>
      </c>
      <c r="I176" s="188"/>
      <c r="J176" s="189">
        <f>ROUND(I176*H176,2)</f>
        <v>0</v>
      </c>
      <c r="K176" s="185" t="s">
        <v>1</v>
      </c>
      <c r="L176" s="190"/>
      <c r="M176" s="191" t="s">
        <v>1</v>
      </c>
      <c r="N176" s="192" t="s">
        <v>41</v>
      </c>
      <c r="P176" s="145">
        <f>O176*H176</f>
        <v>0</v>
      </c>
      <c r="Q176" s="145">
        <v>2.3000000000000001E-4</v>
      </c>
      <c r="R176" s="145">
        <f>Q176*H176</f>
        <v>1.0580000000000001E-2</v>
      </c>
      <c r="S176" s="145">
        <v>0</v>
      </c>
      <c r="T176" s="146">
        <f>S176*H176</f>
        <v>0</v>
      </c>
      <c r="AR176" s="147" t="s">
        <v>1187</v>
      </c>
      <c r="AT176" s="147" t="s">
        <v>615</v>
      </c>
      <c r="AU176" s="147" t="s">
        <v>85</v>
      </c>
      <c r="AY176" s="17" t="s">
        <v>190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7" t="s">
        <v>83</v>
      </c>
      <c r="BK176" s="148">
        <f>ROUND(I176*H176,2)</f>
        <v>0</v>
      </c>
      <c r="BL176" s="17" t="s">
        <v>1187</v>
      </c>
      <c r="BM176" s="147" t="s">
        <v>3272</v>
      </c>
    </row>
    <row r="177" spans="2:65" s="1" customFormat="1" ht="24.2" customHeight="1">
      <c r="B177" s="32"/>
      <c r="C177" s="136" t="s">
        <v>305</v>
      </c>
      <c r="D177" s="136" t="s">
        <v>193</v>
      </c>
      <c r="E177" s="137" t="s">
        <v>3273</v>
      </c>
      <c r="F177" s="138" t="s">
        <v>3274</v>
      </c>
      <c r="G177" s="139" t="s">
        <v>271</v>
      </c>
      <c r="H177" s="140">
        <v>1</v>
      </c>
      <c r="I177" s="141"/>
      <c r="J177" s="142">
        <f>ROUND(I177*H177,2)</f>
        <v>0</v>
      </c>
      <c r="K177" s="138" t="s">
        <v>1</v>
      </c>
      <c r="L177" s="32"/>
      <c r="M177" s="143" t="s">
        <v>1</v>
      </c>
      <c r="N177" s="144" t="s">
        <v>41</v>
      </c>
      <c r="P177" s="145">
        <f>O177*H177</f>
        <v>0</v>
      </c>
      <c r="Q177" s="145">
        <v>0</v>
      </c>
      <c r="R177" s="145">
        <f>Q177*H177</f>
        <v>0</v>
      </c>
      <c r="S177" s="145">
        <v>0</v>
      </c>
      <c r="T177" s="146">
        <f>S177*H177</f>
        <v>0</v>
      </c>
      <c r="AR177" s="147" t="s">
        <v>825</v>
      </c>
      <c r="AT177" s="147" t="s">
        <v>193</v>
      </c>
      <c r="AU177" s="147" t="s">
        <v>85</v>
      </c>
      <c r="AY177" s="17" t="s">
        <v>190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7" t="s">
        <v>83</v>
      </c>
      <c r="BK177" s="148">
        <f>ROUND(I177*H177,2)</f>
        <v>0</v>
      </c>
      <c r="BL177" s="17" t="s">
        <v>825</v>
      </c>
      <c r="BM177" s="147" t="s">
        <v>3275</v>
      </c>
    </row>
    <row r="178" spans="2:65" s="1" customFormat="1" ht="24.2" customHeight="1">
      <c r="B178" s="32"/>
      <c r="C178" s="136" t="s">
        <v>315</v>
      </c>
      <c r="D178" s="136" t="s">
        <v>193</v>
      </c>
      <c r="E178" s="137" t="s">
        <v>3276</v>
      </c>
      <c r="F178" s="138" t="s">
        <v>3277</v>
      </c>
      <c r="G178" s="139" t="s">
        <v>271</v>
      </c>
      <c r="H178" s="140">
        <v>14</v>
      </c>
      <c r="I178" s="141"/>
      <c r="J178" s="142">
        <f>ROUND(I178*H178,2)</f>
        <v>0</v>
      </c>
      <c r="K178" s="138" t="s">
        <v>1</v>
      </c>
      <c r="L178" s="32"/>
      <c r="M178" s="143" t="s">
        <v>1</v>
      </c>
      <c r="N178" s="144" t="s">
        <v>41</v>
      </c>
      <c r="P178" s="145">
        <f>O178*H178</f>
        <v>0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AR178" s="147" t="s">
        <v>825</v>
      </c>
      <c r="AT178" s="147" t="s">
        <v>193</v>
      </c>
      <c r="AU178" s="147" t="s">
        <v>85</v>
      </c>
      <c r="AY178" s="17" t="s">
        <v>190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83</v>
      </c>
      <c r="BK178" s="148">
        <f>ROUND(I178*H178,2)</f>
        <v>0</v>
      </c>
      <c r="BL178" s="17" t="s">
        <v>825</v>
      </c>
      <c r="BM178" s="147" t="s">
        <v>3278</v>
      </c>
    </row>
    <row r="179" spans="2:65" s="1" customFormat="1" ht="21.75" customHeight="1">
      <c r="B179" s="32"/>
      <c r="C179" s="136" t="s">
        <v>321</v>
      </c>
      <c r="D179" s="136" t="s">
        <v>193</v>
      </c>
      <c r="E179" s="137" t="s">
        <v>3279</v>
      </c>
      <c r="F179" s="138" t="s">
        <v>3280</v>
      </c>
      <c r="G179" s="139" t="s">
        <v>196</v>
      </c>
      <c r="H179" s="140">
        <v>1</v>
      </c>
      <c r="I179" s="141"/>
      <c r="J179" s="142">
        <f>ROUND(I179*H179,2)</f>
        <v>0</v>
      </c>
      <c r="K179" s="138" t="s">
        <v>1</v>
      </c>
      <c r="L179" s="32"/>
      <c r="M179" s="143" t="s">
        <v>1</v>
      </c>
      <c r="N179" s="144" t="s">
        <v>41</v>
      </c>
      <c r="P179" s="145">
        <f>O179*H179</f>
        <v>0</v>
      </c>
      <c r="Q179" s="145">
        <v>0</v>
      </c>
      <c r="R179" s="145">
        <f>Q179*H179</f>
        <v>0</v>
      </c>
      <c r="S179" s="145">
        <v>0</v>
      </c>
      <c r="T179" s="146">
        <f>S179*H179</f>
        <v>0</v>
      </c>
      <c r="AR179" s="147" t="s">
        <v>825</v>
      </c>
      <c r="AT179" s="147" t="s">
        <v>193</v>
      </c>
      <c r="AU179" s="147" t="s">
        <v>85</v>
      </c>
      <c r="AY179" s="17" t="s">
        <v>190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7" t="s">
        <v>83</v>
      </c>
      <c r="BK179" s="148">
        <f>ROUND(I179*H179,2)</f>
        <v>0</v>
      </c>
      <c r="BL179" s="17" t="s">
        <v>825</v>
      </c>
      <c r="BM179" s="147" t="s">
        <v>3281</v>
      </c>
    </row>
    <row r="180" spans="2:65" s="1" customFormat="1" ht="24.2" customHeight="1">
      <c r="B180" s="32"/>
      <c r="C180" s="136" t="s">
        <v>327</v>
      </c>
      <c r="D180" s="136" t="s">
        <v>193</v>
      </c>
      <c r="E180" s="137" t="s">
        <v>3282</v>
      </c>
      <c r="F180" s="138" t="s">
        <v>3283</v>
      </c>
      <c r="G180" s="139" t="s">
        <v>271</v>
      </c>
      <c r="H180" s="140">
        <v>15</v>
      </c>
      <c r="I180" s="141"/>
      <c r="J180" s="142">
        <f>ROUND(I180*H180,2)</f>
        <v>0</v>
      </c>
      <c r="K180" s="138" t="s">
        <v>1</v>
      </c>
      <c r="L180" s="32"/>
      <c r="M180" s="143" t="s">
        <v>1</v>
      </c>
      <c r="N180" s="144" t="s">
        <v>41</v>
      </c>
      <c r="P180" s="145">
        <f>O180*H180</f>
        <v>0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AR180" s="147" t="s">
        <v>825</v>
      </c>
      <c r="AT180" s="147" t="s">
        <v>193</v>
      </c>
      <c r="AU180" s="147" t="s">
        <v>85</v>
      </c>
      <c r="AY180" s="17" t="s">
        <v>190</v>
      </c>
      <c r="BE180" s="148">
        <f>IF(N180="základní",J180,0)</f>
        <v>0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7" t="s">
        <v>83</v>
      </c>
      <c r="BK180" s="148">
        <f>ROUND(I180*H180,2)</f>
        <v>0</v>
      </c>
      <c r="BL180" s="17" t="s">
        <v>825</v>
      </c>
      <c r="BM180" s="147" t="s">
        <v>3284</v>
      </c>
    </row>
    <row r="181" spans="2:65" s="1" customFormat="1" ht="16.5" customHeight="1">
      <c r="B181" s="32"/>
      <c r="C181" s="183" t="s">
        <v>332</v>
      </c>
      <c r="D181" s="183" t="s">
        <v>615</v>
      </c>
      <c r="E181" s="184" t="s">
        <v>3285</v>
      </c>
      <c r="F181" s="185" t="s">
        <v>3286</v>
      </c>
      <c r="G181" s="186" t="s">
        <v>3287</v>
      </c>
      <c r="H181" s="187">
        <v>24</v>
      </c>
      <c r="I181" s="188"/>
      <c r="J181" s="189">
        <f>ROUND(I181*H181,2)</f>
        <v>0</v>
      </c>
      <c r="K181" s="185" t="s">
        <v>1</v>
      </c>
      <c r="L181" s="190"/>
      <c r="M181" s="191" t="s">
        <v>1</v>
      </c>
      <c r="N181" s="192" t="s">
        <v>41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2953</v>
      </c>
      <c r="AT181" s="147" t="s">
        <v>615</v>
      </c>
      <c r="AU181" s="147" t="s">
        <v>85</v>
      </c>
      <c r="AY181" s="17" t="s">
        <v>190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83</v>
      </c>
      <c r="BK181" s="148">
        <f>ROUND(I181*H181,2)</f>
        <v>0</v>
      </c>
      <c r="BL181" s="17" t="s">
        <v>825</v>
      </c>
      <c r="BM181" s="147" t="s">
        <v>3288</v>
      </c>
    </row>
    <row r="182" spans="2:65" s="11" customFormat="1" ht="22.9" customHeight="1">
      <c r="B182" s="124"/>
      <c r="D182" s="125" t="s">
        <v>75</v>
      </c>
      <c r="E182" s="134" t="s">
        <v>3289</v>
      </c>
      <c r="F182" s="134" t="s">
        <v>3290</v>
      </c>
      <c r="I182" s="127"/>
      <c r="J182" s="135">
        <f>BK182</f>
        <v>0</v>
      </c>
      <c r="L182" s="124"/>
      <c r="M182" s="129"/>
      <c r="P182" s="130">
        <f>SUM(P183:P185)</f>
        <v>0</v>
      </c>
      <c r="R182" s="130">
        <f>SUM(R183:R185)</f>
        <v>0</v>
      </c>
      <c r="T182" s="131">
        <f>SUM(T183:T185)</f>
        <v>0</v>
      </c>
      <c r="AR182" s="125" t="s">
        <v>209</v>
      </c>
      <c r="AT182" s="132" t="s">
        <v>75</v>
      </c>
      <c r="AU182" s="132" t="s">
        <v>83</v>
      </c>
      <c r="AY182" s="125" t="s">
        <v>190</v>
      </c>
      <c r="BK182" s="133">
        <f>SUM(BK183:BK185)</f>
        <v>0</v>
      </c>
    </row>
    <row r="183" spans="2:65" s="1" customFormat="1" ht="24.2" customHeight="1">
      <c r="B183" s="32"/>
      <c r="C183" s="136" t="s">
        <v>310</v>
      </c>
      <c r="D183" s="136" t="s">
        <v>193</v>
      </c>
      <c r="E183" s="137" t="s">
        <v>3291</v>
      </c>
      <c r="F183" s="138" t="s">
        <v>3292</v>
      </c>
      <c r="G183" s="139" t="s">
        <v>435</v>
      </c>
      <c r="H183" s="140">
        <v>910.95</v>
      </c>
      <c r="I183" s="141"/>
      <c r="J183" s="142">
        <f>ROUND(I183*H183,2)</f>
        <v>0</v>
      </c>
      <c r="K183" s="138" t="s">
        <v>1</v>
      </c>
      <c r="L183" s="32"/>
      <c r="M183" s="143" t="s">
        <v>1</v>
      </c>
      <c r="N183" s="144" t="s">
        <v>41</v>
      </c>
      <c r="P183" s="145">
        <f>O183*H183</f>
        <v>0</v>
      </c>
      <c r="Q183" s="145">
        <v>0</v>
      </c>
      <c r="R183" s="145">
        <f>Q183*H183</f>
        <v>0</v>
      </c>
      <c r="S183" s="145">
        <v>0</v>
      </c>
      <c r="T183" s="146">
        <f>S183*H183</f>
        <v>0</v>
      </c>
      <c r="AR183" s="147" t="s">
        <v>825</v>
      </c>
      <c r="AT183" s="147" t="s">
        <v>193</v>
      </c>
      <c r="AU183" s="147" t="s">
        <v>85</v>
      </c>
      <c r="AY183" s="17" t="s">
        <v>190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7" t="s">
        <v>83</v>
      </c>
      <c r="BK183" s="148">
        <f>ROUND(I183*H183,2)</f>
        <v>0</v>
      </c>
      <c r="BL183" s="17" t="s">
        <v>825</v>
      </c>
      <c r="BM183" s="147" t="s">
        <v>3293</v>
      </c>
    </row>
    <row r="184" spans="2:65" s="1" customFormat="1" ht="24.2" customHeight="1">
      <c r="B184" s="32"/>
      <c r="C184" s="136" t="s">
        <v>337</v>
      </c>
      <c r="D184" s="136" t="s">
        <v>193</v>
      </c>
      <c r="E184" s="137" t="s">
        <v>3294</v>
      </c>
      <c r="F184" s="138" t="s">
        <v>3295</v>
      </c>
      <c r="G184" s="139" t="s">
        <v>435</v>
      </c>
      <c r="H184" s="140">
        <v>10</v>
      </c>
      <c r="I184" s="141"/>
      <c r="J184" s="142">
        <f>ROUND(I184*H184,2)</f>
        <v>0</v>
      </c>
      <c r="K184" s="138" t="s">
        <v>1</v>
      </c>
      <c r="L184" s="32"/>
      <c r="M184" s="143" t="s">
        <v>1</v>
      </c>
      <c r="N184" s="144" t="s">
        <v>41</v>
      </c>
      <c r="P184" s="145">
        <f>O184*H184</f>
        <v>0</v>
      </c>
      <c r="Q184" s="145">
        <v>0</v>
      </c>
      <c r="R184" s="145">
        <f>Q184*H184</f>
        <v>0</v>
      </c>
      <c r="S184" s="145">
        <v>0</v>
      </c>
      <c r="T184" s="146">
        <f>S184*H184</f>
        <v>0</v>
      </c>
      <c r="AR184" s="147" t="s">
        <v>825</v>
      </c>
      <c r="AT184" s="147" t="s">
        <v>193</v>
      </c>
      <c r="AU184" s="147" t="s">
        <v>85</v>
      </c>
      <c r="AY184" s="17" t="s">
        <v>190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7" t="s">
        <v>83</v>
      </c>
      <c r="BK184" s="148">
        <f>ROUND(I184*H184,2)</f>
        <v>0</v>
      </c>
      <c r="BL184" s="17" t="s">
        <v>825</v>
      </c>
      <c r="BM184" s="147" t="s">
        <v>3296</v>
      </c>
    </row>
    <row r="185" spans="2:65" s="1" customFormat="1" ht="21.75" customHeight="1">
      <c r="B185" s="32"/>
      <c r="C185" s="136" t="s">
        <v>360</v>
      </c>
      <c r="D185" s="136" t="s">
        <v>193</v>
      </c>
      <c r="E185" s="137" t="s">
        <v>3297</v>
      </c>
      <c r="F185" s="138" t="s">
        <v>3298</v>
      </c>
      <c r="G185" s="139" t="s">
        <v>435</v>
      </c>
      <c r="H185" s="140">
        <v>162</v>
      </c>
      <c r="I185" s="141"/>
      <c r="J185" s="142">
        <f>ROUND(I185*H185,2)</f>
        <v>0</v>
      </c>
      <c r="K185" s="138" t="s">
        <v>1</v>
      </c>
      <c r="L185" s="32"/>
      <c r="M185" s="143" t="s">
        <v>1</v>
      </c>
      <c r="N185" s="144" t="s">
        <v>41</v>
      </c>
      <c r="P185" s="145">
        <f>O185*H185</f>
        <v>0</v>
      </c>
      <c r="Q185" s="145">
        <v>0</v>
      </c>
      <c r="R185" s="145">
        <f>Q185*H185</f>
        <v>0</v>
      </c>
      <c r="S185" s="145">
        <v>0</v>
      </c>
      <c r="T185" s="146">
        <f>S185*H185</f>
        <v>0</v>
      </c>
      <c r="AR185" s="147" t="s">
        <v>825</v>
      </c>
      <c r="AT185" s="147" t="s">
        <v>193</v>
      </c>
      <c r="AU185" s="147" t="s">
        <v>85</v>
      </c>
      <c r="AY185" s="17" t="s">
        <v>190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7" t="s">
        <v>83</v>
      </c>
      <c r="BK185" s="148">
        <f>ROUND(I185*H185,2)</f>
        <v>0</v>
      </c>
      <c r="BL185" s="17" t="s">
        <v>825</v>
      </c>
      <c r="BM185" s="147" t="s">
        <v>3299</v>
      </c>
    </row>
    <row r="186" spans="2:65" s="11" customFormat="1" ht="22.9" customHeight="1">
      <c r="B186" s="124"/>
      <c r="D186" s="125" t="s">
        <v>75</v>
      </c>
      <c r="E186" s="134" t="s">
        <v>3300</v>
      </c>
      <c r="F186" s="134" t="s">
        <v>3301</v>
      </c>
      <c r="I186" s="127"/>
      <c r="J186" s="135">
        <f>BK186</f>
        <v>0</v>
      </c>
      <c r="L186" s="124"/>
      <c r="M186" s="129"/>
      <c r="P186" s="130">
        <f>SUM(P187:P213)</f>
        <v>0</v>
      </c>
      <c r="R186" s="130">
        <f>SUM(R187:R213)</f>
        <v>9.0000000000000006E-5</v>
      </c>
      <c r="T186" s="131">
        <f>SUM(T187:T213)</f>
        <v>0</v>
      </c>
      <c r="AR186" s="125" t="s">
        <v>209</v>
      </c>
      <c r="AT186" s="132" t="s">
        <v>75</v>
      </c>
      <c r="AU186" s="132" t="s">
        <v>83</v>
      </c>
      <c r="AY186" s="125" t="s">
        <v>190</v>
      </c>
      <c r="BK186" s="133">
        <f>SUM(BK187:BK213)</f>
        <v>0</v>
      </c>
    </row>
    <row r="187" spans="2:65" s="1" customFormat="1" ht="24.2" customHeight="1">
      <c r="B187" s="32"/>
      <c r="C187" s="136" t="s">
        <v>372</v>
      </c>
      <c r="D187" s="136" t="s">
        <v>193</v>
      </c>
      <c r="E187" s="137" t="s">
        <v>3302</v>
      </c>
      <c r="F187" s="138" t="s">
        <v>3303</v>
      </c>
      <c r="G187" s="139" t="s">
        <v>271</v>
      </c>
      <c r="H187" s="140">
        <v>14</v>
      </c>
      <c r="I187" s="141"/>
      <c r="J187" s="142">
        <f>ROUND(I187*H187,2)</f>
        <v>0</v>
      </c>
      <c r="K187" s="138" t="s">
        <v>1</v>
      </c>
      <c r="L187" s="32"/>
      <c r="M187" s="143" t="s">
        <v>1</v>
      </c>
      <c r="N187" s="144" t="s">
        <v>41</v>
      </c>
      <c r="P187" s="145">
        <f>O187*H187</f>
        <v>0</v>
      </c>
      <c r="Q187" s="145">
        <v>0</v>
      </c>
      <c r="R187" s="145">
        <f>Q187*H187</f>
        <v>0</v>
      </c>
      <c r="S187" s="145">
        <v>0</v>
      </c>
      <c r="T187" s="146">
        <f>S187*H187</f>
        <v>0</v>
      </c>
      <c r="AR187" s="147" t="s">
        <v>825</v>
      </c>
      <c r="AT187" s="147" t="s">
        <v>193</v>
      </c>
      <c r="AU187" s="147" t="s">
        <v>85</v>
      </c>
      <c r="AY187" s="17" t="s">
        <v>190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83</v>
      </c>
      <c r="BK187" s="148">
        <f>ROUND(I187*H187,2)</f>
        <v>0</v>
      </c>
      <c r="BL187" s="17" t="s">
        <v>825</v>
      </c>
      <c r="BM187" s="147" t="s">
        <v>3304</v>
      </c>
    </row>
    <row r="188" spans="2:65" s="1" customFormat="1" ht="24.2" customHeight="1">
      <c r="B188" s="32"/>
      <c r="C188" s="136" t="s">
        <v>447</v>
      </c>
      <c r="D188" s="136" t="s">
        <v>193</v>
      </c>
      <c r="E188" s="137" t="s">
        <v>3305</v>
      </c>
      <c r="F188" s="138" t="s">
        <v>3306</v>
      </c>
      <c r="G188" s="139" t="s">
        <v>284</v>
      </c>
      <c r="H188" s="140">
        <v>28.64</v>
      </c>
      <c r="I188" s="141"/>
      <c r="J188" s="142">
        <f>ROUND(I188*H188,2)</f>
        <v>0</v>
      </c>
      <c r="K188" s="138" t="s">
        <v>1</v>
      </c>
      <c r="L188" s="32"/>
      <c r="M188" s="143" t="s">
        <v>1</v>
      </c>
      <c r="N188" s="144" t="s">
        <v>41</v>
      </c>
      <c r="P188" s="145">
        <f>O188*H188</f>
        <v>0</v>
      </c>
      <c r="Q188" s="145">
        <v>0</v>
      </c>
      <c r="R188" s="145">
        <f>Q188*H188</f>
        <v>0</v>
      </c>
      <c r="S188" s="145">
        <v>0</v>
      </c>
      <c r="T188" s="146">
        <f>S188*H188</f>
        <v>0</v>
      </c>
      <c r="AR188" s="147" t="s">
        <v>825</v>
      </c>
      <c r="AT188" s="147" t="s">
        <v>193</v>
      </c>
      <c r="AU188" s="147" t="s">
        <v>85</v>
      </c>
      <c r="AY188" s="17" t="s">
        <v>190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83</v>
      </c>
      <c r="BK188" s="148">
        <f>ROUND(I188*H188,2)</f>
        <v>0</v>
      </c>
      <c r="BL188" s="17" t="s">
        <v>825</v>
      </c>
      <c r="BM188" s="147" t="s">
        <v>3307</v>
      </c>
    </row>
    <row r="189" spans="2:65" s="1" customFormat="1" ht="24.2" customHeight="1">
      <c r="B189" s="32"/>
      <c r="C189" s="183" t="s">
        <v>452</v>
      </c>
      <c r="D189" s="183" t="s">
        <v>615</v>
      </c>
      <c r="E189" s="184" t="s">
        <v>3308</v>
      </c>
      <c r="F189" s="185" t="s">
        <v>3309</v>
      </c>
      <c r="G189" s="186" t="s">
        <v>253</v>
      </c>
      <c r="H189" s="187">
        <v>1.68</v>
      </c>
      <c r="I189" s="188"/>
      <c r="J189" s="189">
        <f>ROUND(I189*H189,2)</f>
        <v>0</v>
      </c>
      <c r="K189" s="185" t="s">
        <v>1</v>
      </c>
      <c r="L189" s="190"/>
      <c r="M189" s="191" t="s">
        <v>1</v>
      </c>
      <c r="N189" s="192" t="s">
        <v>41</v>
      </c>
      <c r="P189" s="145">
        <f>O189*H189</f>
        <v>0</v>
      </c>
      <c r="Q189" s="145">
        <v>0</v>
      </c>
      <c r="R189" s="145">
        <f>Q189*H189</f>
        <v>0</v>
      </c>
      <c r="S189" s="145">
        <v>0</v>
      </c>
      <c r="T189" s="146">
        <f>S189*H189</f>
        <v>0</v>
      </c>
      <c r="AR189" s="147" t="s">
        <v>2953</v>
      </c>
      <c r="AT189" s="147" t="s">
        <v>615</v>
      </c>
      <c r="AU189" s="147" t="s">
        <v>85</v>
      </c>
      <c r="AY189" s="17" t="s">
        <v>190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7" t="s">
        <v>83</v>
      </c>
      <c r="BK189" s="148">
        <f>ROUND(I189*H189,2)</f>
        <v>0</v>
      </c>
      <c r="BL189" s="17" t="s">
        <v>825</v>
      </c>
      <c r="BM189" s="147" t="s">
        <v>3310</v>
      </c>
    </row>
    <row r="190" spans="2:65" s="1" customFormat="1" ht="24.2" customHeight="1">
      <c r="B190" s="32"/>
      <c r="C190" s="183" t="s">
        <v>439</v>
      </c>
      <c r="D190" s="183" t="s">
        <v>615</v>
      </c>
      <c r="E190" s="184" t="s">
        <v>3311</v>
      </c>
      <c r="F190" s="185" t="s">
        <v>3312</v>
      </c>
      <c r="G190" s="186" t="s">
        <v>435</v>
      </c>
      <c r="H190" s="187">
        <v>14</v>
      </c>
      <c r="I190" s="188"/>
      <c r="J190" s="189">
        <f>ROUND(I190*H190,2)</f>
        <v>0</v>
      </c>
      <c r="K190" s="185" t="s">
        <v>1</v>
      </c>
      <c r="L190" s="190"/>
      <c r="M190" s="191" t="s">
        <v>1</v>
      </c>
      <c r="N190" s="192" t="s">
        <v>41</v>
      </c>
      <c r="P190" s="145">
        <f>O190*H190</f>
        <v>0</v>
      </c>
      <c r="Q190" s="145">
        <v>0</v>
      </c>
      <c r="R190" s="145">
        <f>Q190*H190</f>
        <v>0</v>
      </c>
      <c r="S190" s="145">
        <v>0</v>
      </c>
      <c r="T190" s="146">
        <f>S190*H190</f>
        <v>0</v>
      </c>
      <c r="AR190" s="147" t="s">
        <v>2953</v>
      </c>
      <c r="AT190" s="147" t="s">
        <v>615</v>
      </c>
      <c r="AU190" s="147" t="s">
        <v>85</v>
      </c>
      <c r="AY190" s="17" t="s">
        <v>190</v>
      </c>
      <c r="BE190" s="148">
        <f>IF(N190="základní",J190,0)</f>
        <v>0</v>
      </c>
      <c r="BF190" s="148">
        <f>IF(N190="snížená",J190,0)</f>
        <v>0</v>
      </c>
      <c r="BG190" s="148">
        <f>IF(N190="zákl. přenesená",J190,0)</f>
        <v>0</v>
      </c>
      <c r="BH190" s="148">
        <f>IF(N190="sníž. přenesená",J190,0)</f>
        <v>0</v>
      </c>
      <c r="BI190" s="148">
        <f>IF(N190="nulová",J190,0)</f>
        <v>0</v>
      </c>
      <c r="BJ190" s="17" t="s">
        <v>83</v>
      </c>
      <c r="BK190" s="148">
        <f>ROUND(I190*H190,2)</f>
        <v>0</v>
      </c>
      <c r="BL190" s="17" t="s">
        <v>825</v>
      </c>
      <c r="BM190" s="147" t="s">
        <v>3313</v>
      </c>
    </row>
    <row r="191" spans="2:65" s="1" customFormat="1" ht="24.2" customHeight="1">
      <c r="B191" s="32"/>
      <c r="C191" s="136" t="s">
        <v>425</v>
      </c>
      <c r="D191" s="136" t="s">
        <v>193</v>
      </c>
      <c r="E191" s="137" t="s">
        <v>3314</v>
      </c>
      <c r="F191" s="138" t="s">
        <v>3315</v>
      </c>
      <c r="G191" s="139" t="s">
        <v>284</v>
      </c>
      <c r="H191" s="140">
        <v>9.1999999999999993</v>
      </c>
      <c r="I191" s="141"/>
      <c r="J191" s="142">
        <f>ROUND(I191*H191,2)</f>
        <v>0</v>
      </c>
      <c r="K191" s="138" t="s">
        <v>1</v>
      </c>
      <c r="L191" s="32"/>
      <c r="M191" s="143" t="s">
        <v>1</v>
      </c>
      <c r="N191" s="144" t="s">
        <v>41</v>
      </c>
      <c r="P191" s="145">
        <f>O191*H191</f>
        <v>0</v>
      </c>
      <c r="Q191" s="145">
        <v>0</v>
      </c>
      <c r="R191" s="145">
        <f>Q191*H191</f>
        <v>0</v>
      </c>
      <c r="S191" s="145">
        <v>0</v>
      </c>
      <c r="T191" s="146">
        <f>S191*H191</f>
        <v>0</v>
      </c>
      <c r="AR191" s="147" t="s">
        <v>825</v>
      </c>
      <c r="AT191" s="147" t="s">
        <v>193</v>
      </c>
      <c r="AU191" s="147" t="s">
        <v>85</v>
      </c>
      <c r="AY191" s="17" t="s">
        <v>190</v>
      </c>
      <c r="BE191" s="148">
        <f>IF(N191="základní",J191,0)</f>
        <v>0</v>
      </c>
      <c r="BF191" s="148">
        <f>IF(N191="snížená",J191,0)</f>
        <v>0</v>
      </c>
      <c r="BG191" s="148">
        <f>IF(N191="zákl. přenesená",J191,0)</f>
        <v>0</v>
      </c>
      <c r="BH191" s="148">
        <f>IF(N191="sníž. přenesená",J191,0)</f>
        <v>0</v>
      </c>
      <c r="BI191" s="148">
        <f>IF(N191="nulová",J191,0)</f>
        <v>0</v>
      </c>
      <c r="BJ191" s="17" t="s">
        <v>83</v>
      </c>
      <c r="BK191" s="148">
        <f>ROUND(I191*H191,2)</f>
        <v>0</v>
      </c>
      <c r="BL191" s="17" t="s">
        <v>825</v>
      </c>
      <c r="BM191" s="147" t="s">
        <v>3316</v>
      </c>
    </row>
    <row r="192" spans="2:65" s="1" customFormat="1" ht="24.2" customHeight="1">
      <c r="B192" s="32"/>
      <c r="C192" s="136" t="s">
        <v>757</v>
      </c>
      <c r="D192" s="136" t="s">
        <v>193</v>
      </c>
      <c r="E192" s="137" t="s">
        <v>3317</v>
      </c>
      <c r="F192" s="138" t="s">
        <v>3318</v>
      </c>
      <c r="G192" s="139" t="s">
        <v>435</v>
      </c>
      <c r="H192" s="140">
        <v>6</v>
      </c>
      <c r="I192" s="141"/>
      <c r="J192" s="142">
        <f>ROUND(I192*H192,2)</f>
        <v>0</v>
      </c>
      <c r="K192" s="138" t="s">
        <v>1</v>
      </c>
      <c r="L192" s="32"/>
      <c r="M192" s="143" t="s">
        <v>1</v>
      </c>
      <c r="N192" s="144" t="s">
        <v>41</v>
      </c>
      <c r="P192" s="145">
        <f>O192*H192</f>
        <v>0</v>
      </c>
      <c r="Q192" s="145">
        <v>0</v>
      </c>
      <c r="R192" s="145">
        <f>Q192*H192</f>
        <v>0</v>
      </c>
      <c r="S192" s="145">
        <v>0</v>
      </c>
      <c r="T192" s="146">
        <f>S192*H192</f>
        <v>0</v>
      </c>
      <c r="AR192" s="147" t="s">
        <v>825</v>
      </c>
      <c r="AT192" s="147" t="s">
        <v>193</v>
      </c>
      <c r="AU192" s="147" t="s">
        <v>85</v>
      </c>
      <c r="AY192" s="17" t="s">
        <v>190</v>
      </c>
      <c r="BE192" s="148">
        <f>IF(N192="základní",J192,0)</f>
        <v>0</v>
      </c>
      <c r="BF192" s="148">
        <f>IF(N192="snížená",J192,0)</f>
        <v>0</v>
      </c>
      <c r="BG192" s="148">
        <f>IF(N192="zákl. přenesená",J192,0)</f>
        <v>0</v>
      </c>
      <c r="BH192" s="148">
        <f>IF(N192="sníž. přenesená",J192,0)</f>
        <v>0</v>
      </c>
      <c r="BI192" s="148">
        <f>IF(N192="nulová",J192,0)</f>
        <v>0</v>
      </c>
      <c r="BJ192" s="17" t="s">
        <v>83</v>
      </c>
      <c r="BK192" s="148">
        <f>ROUND(I192*H192,2)</f>
        <v>0</v>
      </c>
      <c r="BL192" s="17" t="s">
        <v>825</v>
      </c>
      <c r="BM192" s="147" t="s">
        <v>3319</v>
      </c>
    </row>
    <row r="193" spans="2:65" s="1" customFormat="1" ht="24.2" customHeight="1">
      <c r="B193" s="32"/>
      <c r="C193" s="136" t="s">
        <v>432</v>
      </c>
      <c r="D193" s="136" t="s">
        <v>193</v>
      </c>
      <c r="E193" s="137" t="s">
        <v>3320</v>
      </c>
      <c r="F193" s="138" t="s">
        <v>3321</v>
      </c>
      <c r="G193" s="139" t="s">
        <v>435</v>
      </c>
      <c r="H193" s="140">
        <v>302</v>
      </c>
      <c r="I193" s="141"/>
      <c r="J193" s="142">
        <f>ROUND(I193*H193,2)</f>
        <v>0</v>
      </c>
      <c r="K193" s="138" t="s">
        <v>1</v>
      </c>
      <c r="L193" s="32"/>
      <c r="M193" s="143" t="s">
        <v>1</v>
      </c>
      <c r="N193" s="144" t="s">
        <v>41</v>
      </c>
      <c r="P193" s="145">
        <f>O193*H193</f>
        <v>0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AR193" s="147" t="s">
        <v>825</v>
      </c>
      <c r="AT193" s="147" t="s">
        <v>193</v>
      </c>
      <c r="AU193" s="147" t="s">
        <v>85</v>
      </c>
      <c r="AY193" s="17" t="s">
        <v>190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83</v>
      </c>
      <c r="BK193" s="148">
        <f>ROUND(I193*H193,2)</f>
        <v>0</v>
      </c>
      <c r="BL193" s="17" t="s">
        <v>825</v>
      </c>
      <c r="BM193" s="147" t="s">
        <v>3322</v>
      </c>
    </row>
    <row r="194" spans="2:65" s="1" customFormat="1" ht="24.2" customHeight="1">
      <c r="B194" s="32"/>
      <c r="C194" s="136" t="s">
        <v>772</v>
      </c>
      <c r="D194" s="136" t="s">
        <v>193</v>
      </c>
      <c r="E194" s="137" t="s">
        <v>3323</v>
      </c>
      <c r="F194" s="138" t="s">
        <v>3324</v>
      </c>
      <c r="G194" s="139" t="s">
        <v>435</v>
      </c>
      <c r="H194" s="140">
        <v>81</v>
      </c>
      <c r="I194" s="141"/>
      <c r="J194" s="142">
        <f>ROUND(I194*H194,2)</f>
        <v>0</v>
      </c>
      <c r="K194" s="138" t="s">
        <v>1</v>
      </c>
      <c r="L194" s="32"/>
      <c r="M194" s="143" t="s">
        <v>1</v>
      </c>
      <c r="N194" s="144" t="s">
        <v>41</v>
      </c>
      <c r="P194" s="145">
        <f>O194*H194</f>
        <v>0</v>
      </c>
      <c r="Q194" s="145">
        <v>0</v>
      </c>
      <c r="R194" s="145">
        <f>Q194*H194</f>
        <v>0</v>
      </c>
      <c r="S194" s="145">
        <v>0</v>
      </c>
      <c r="T194" s="146">
        <f>S194*H194</f>
        <v>0</v>
      </c>
      <c r="AR194" s="147" t="s">
        <v>825</v>
      </c>
      <c r="AT194" s="147" t="s">
        <v>193</v>
      </c>
      <c r="AU194" s="147" t="s">
        <v>85</v>
      </c>
      <c r="AY194" s="17" t="s">
        <v>190</v>
      </c>
      <c r="BE194" s="148">
        <f>IF(N194="základní",J194,0)</f>
        <v>0</v>
      </c>
      <c r="BF194" s="148">
        <f>IF(N194="snížená",J194,0)</f>
        <v>0</v>
      </c>
      <c r="BG194" s="148">
        <f>IF(N194="zákl. přenesená",J194,0)</f>
        <v>0</v>
      </c>
      <c r="BH194" s="148">
        <f>IF(N194="sníž. přenesená",J194,0)</f>
        <v>0</v>
      </c>
      <c r="BI194" s="148">
        <f>IF(N194="nulová",J194,0)</f>
        <v>0</v>
      </c>
      <c r="BJ194" s="17" t="s">
        <v>83</v>
      </c>
      <c r="BK194" s="148">
        <f>ROUND(I194*H194,2)</f>
        <v>0</v>
      </c>
      <c r="BL194" s="17" t="s">
        <v>825</v>
      </c>
      <c r="BM194" s="147" t="s">
        <v>3325</v>
      </c>
    </row>
    <row r="195" spans="2:65" s="1" customFormat="1" ht="24.2" customHeight="1">
      <c r="B195" s="32"/>
      <c r="C195" s="136" t="s">
        <v>777</v>
      </c>
      <c r="D195" s="136" t="s">
        <v>193</v>
      </c>
      <c r="E195" s="137" t="s">
        <v>3326</v>
      </c>
      <c r="F195" s="138" t="s">
        <v>3327</v>
      </c>
      <c r="G195" s="139" t="s">
        <v>271</v>
      </c>
      <c r="H195" s="140">
        <v>11</v>
      </c>
      <c r="I195" s="141"/>
      <c r="J195" s="142">
        <f>ROUND(I195*H195,2)</f>
        <v>0</v>
      </c>
      <c r="K195" s="138" t="s">
        <v>1</v>
      </c>
      <c r="L195" s="32"/>
      <c r="M195" s="143" t="s">
        <v>1</v>
      </c>
      <c r="N195" s="144" t="s">
        <v>41</v>
      </c>
      <c r="P195" s="145">
        <f>O195*H195</f>
        <v>0</v>
      </c>
      <c r="Q195" s="145">
        <v>0</v>
      </c>
      <c r="R195" s="145">
        <f>Q195*H195</f>
        <v>0</v>
      </c>
      <c r="S195" s="145">
        <v>0</v>
      </c>
      <c r="T195" s="146">
        <f>S195*H195</f>
        <v>0</v>
      </c>
      <c r="AR195" s="147" t="s">
        <v>825</v>
      </c>
      <c r="AT195" s="147" t="s">
        <v>193</v>
      </c>
      <c r="AU195" s="147" t="s">
        <v>85</v>
      </c>
      <c r="AY195" s="17" t="s">
        <v>190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7" t="s">
        <v>83</v>
      </c>
      <c r="BK195" s="148">
        <f>ROUND(I195*H195,2)</f>
        <v>0</v>
      </c>
      <c r="BL195" s="17" t="s">
        <v>825</v>
      </c>
      <c r="BM195" s="147" t="s">
        <v>3328</v>
      </c>
    </row>
    <row r="196" spans="2:65" s="1" customFormat="1" ht="21.75" customHeight="1">
      <c r="B196" s="32"/>
      <c r="C196" s="136" t="s">
        <v>783</v>
      </c>
      <c r="D196" s="136" t="s">
        <v>193</v>
      </c>
      <c r="E196" s="137" t="s">
        <v>3329</v>
      </c>
      <c r="F196" s="138" t="s">
        <v>3330</v>
      </c>
      <c r="G196" s="139" t="s">
        <v>271</v>
      </c>
      <c r="H196" s="140">
        <v>18</v>
      </c>
      <c r="I196" s="141"/>
      <c r="J196" s="142">
        <f>ROUND(I196*H196,2)</f>
        <v>0</v>
      </c>
      <c r="K196" s="138" t="s">
        <v>1</v>
      </c>
      <c r="L196" s="32"/>
      <c r="M196" s="143" t="s">
        <v>1</v>
      </c>
      <c r="N196" s="144" t="s">
        <v>41</v>
      </c>
      <c r="P196" s="145">
        <f>O196*H196</f>
        <v>0</v>
      </c>
      <c r="Q196" s="145">
        <v>0</v>
      </c>
      <c r="R196" s="145">
        <f>Q196*H196</f>
        <v>0</v>
      </c>
      <c r="S196" s="145">
        <v>0</v>
      </c>
      <c r="T196" s="146">
        <f>S196*H196</f>
        <v>0</v>
      </c>
      <c r="AR196" s="147" t="s">
        <v>825</v>
      </c>
      <c r="AT196" s="147" t="s">
        <v>193</v>
      </c>
      <c r="AU196" s="147" t="s">
        <v>85</v>
      </c>
      <c r="AY196" s="17" t="s">
        <v>190</v>
      </c>
      <c r="BE196" s="148">
        <f>IF(N196="základní",J196,0)</f>
        <v>0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7" t="s">
        <v>83</v>
      </c>
      <c r="BK196" s="148">
        <f>ROUND(I196*H196,2)</f>
        <v>0</v>
      </c>
      <c r="BL196" s="17" t="s">
        <v>825</v>
      </c>
      <c r="BM196" s="147" t="s">
        <v>3331</v>
      </c>
    </row>
    <row r="197" spans="2:65" s="1" customFormat="1" ht="16.5" customHeight="1">
      <c r="B197" s="32"/>
      <c r="C197" s="136" t="s">
        <v>789</v>
      </c>
      <c r="D197" s="136" t="s">
        <v>193</v>
      </c>
      <c r="E197" s="137" t="s">
        <v>3332</v>
      </c>
      <c r="F197" s="138" t="s">
        <v>3333</v>
      </c>
      <c r="G197" s="139" t="s">
        <v>435</v>
      </c>
      <c r="H197" s="140">
        <v>461</v>
      </c>
      <c r="I197" s="141"/>
      <c r="J197" s="142">
        <f>ROUND(I197*H197,2)</f>
        <v>0</v>
      </c>
      <c r="K197" s="138" t="s">
        <v>1</v>
      </c>
      <c r="L197" s="32"/>
      <c r="M197" s="143" t="s">
        <v>1</v>
      </c>
      <c r="N197" s="144" t="s">
        <v>41</v>
      </c>
      <c r="P197" s="145">
        <f>O197*H197</f>
        <v>0</v>
      </c>
      <c r="Q197" s="145">
        <v>0</v>
      </c>
      <c r="R197" s="145">
        <f>Q197*H197</f>
        <v>0</v>
      </c>
      <c r="S197" s="145">
        <v>0</v>
      </c>
      <c r="T197" s="146">
        <f>S197*H197</f>
        <v>0</v>
      </c>
      <c r="AR197" s="147" t="s">
        <v>825</v>
      </c>
      <c r="AT197" s="147" t="s">
        <v>193</v>
      </c>
      <c r="AU197" s="147" t="s">
        <v>85</v>
      </c>
      <c r="AY197" s="17" t="s">
        <v>190</v>
      </c>
      <c r="BE197" s="148">
        <f>IF(N197="základní",J197,0)</f>
        <v>0</v>
      </c>
      <c r="BF197" s="148">
        <f>IF(N197="snížená",J197,0)</f>
        <v>0</v>
      </c>
      <c r="BG197" s="148">
        <f>IF(N197="zákl. přenesená",J197,0)</f>
        <v>0</v>
      </c>
      <c r="BH197" s="148">
        <f>IF(N197="sníž. přenesená",J197,0)</f>
        <v>0</v>
      </c>
      <c r="BI197" s="148">
        <f>IF(N197="nulová",J197,0)</f>
        <v>0</v>
      </c>
      <c r="BJ197" s="17" t="s">
        <v>83</v>
      </c>
      <c r="BK197" s="148">
        <f>ROUND(I197*H197,2)</f>
        <v>0</v>
      </c>
      <c r="BL197" s="17" t="s">
        <v>825</v>
      </c>
      <c r="BM197" s="147" t="s">
        <v>3334</v>
      </c>
    </row>
    <row r="198" spans="2:65" s="1" customFormat="1" ht="24.2" customHeight="1">
      <c r="B198" s="32"/>
      <c r="C198" s="136" t="s">
        <v>796</v>
      </c>
      <c r="D198" s="136" t="s">
        <v>193</v>
      </c>
      <c r="E198" s="137" t="s">
        <v>3335</v>
      </c>
      <c r="F198" s="138" t="s">
        <v>3336</v>
      </c>
      <c r="G198" s="139" t="s">
        <v>435</v>
      </c>
      <c r="H198" s="140">
        <v>910.95</v>
      </c>
      <c r="I198" s="141"/>
      <c r="J198" s="142">
        <f>ROUND(I198*H198,2)</f>
        <v>0</v>
      </c>
      <c r="K198" s="138" t="s">
        <v>1</v>
      </c>
      <c r="L198" s="32"/>
      <c r="M198" s="143" t="s">
        <v>1</v>
      </c>
      <c r="N198" s="144" t="s">
        <v>41</v>
      </c>
      <c r="P198" s="145">
        <f>O198*H198</f>
        <v>0</v>
      </c>
      <c r="Q198" s="145">
        <v>0</v>
      </c>
      <c r="R198" s="145">
        <f>Q198*H198</f>
        <v>0</v>
      </c>
      <c r="S198" s="145">
        <v>0</v>
      </c>
      <c r="T198" s="146">
        <f>S198*H198</f>
        <v>0</v>
      </c>
      <c r="AR198" s="147" t="s">
        <v>825</v>
      </c>
      <c r="AT198" s="147" t="s">
        <v>193</v>
      </c>
      <c r="AU198" s="147" t="s">
        <v>85</v>
      </c>
      <c r="AY198" s="17" t="s">
        <v>190</v>
      </c>
      <c r="BE198" s="148">
        <f>IF(N198="základní",J198,0)</f>
        <v>0</v>
      </c>
      <c r="BF198" s="148">
        <f>IF(N198="snížená",J198,0)</f>
        <v>0</v>
      </c>
      <c r="BG198" s="148">
        <f>IF(N198="zákl. přenesená",J198,0)</f>
        <v>0</v>
      </c>
      <c r="BH198" s="148">
        <f>IF(N198="sníž. přenesená",J198,0)</f>
        <v>0</v>
      </c>
      <c r="BI198" s="148">
        <f>IF(N198="nulová",J198,0)</f>
        <v>0</v>
      </c>
      <c r="BJ198" s="17" t="s">
        <v>83</v>
      </c>
      <c r="BK198" s="148">
        <f>ROUND(I198*H198,2)</f>
        <v>0</v>
      </c>
      <c r="BL198" s="17" t="s">
        <v>825</v>
      </c>
      <c r="BM198" s="147" t="s">
        <v>3337</v>
      </c>
    </row>
    <row r="199" spans="2:65" s="1" customFormat="1" ht="24.2" customHeight="1">
      <c r="B199" s="32"/>
      <c r="C199" s="183" t="s">
        <v>801</v>
      </c>
      <c r="D199" s="183" t="s">
        <v>615</v>
      </c>
      <c r="E199" s="184" t="s">
        <v>3338</v>
      </c>
      <c r="F199" s="185" t="s">
        <v>3339</v>
      </c>
      <c r="G199" s="186" t="s">
        <v>435</v>
      </c>
      <c r="H199" s="187">
        <v>910.95</v>
      </c>
      <c r="I199" s="188"/>
      <c r="J199" s="189">
        <f>ROUND(I199*H199,2)</f>
        <v>0</v>
      </c>
      <c r="K199" s="185" t="s">
        <v>1</v>
      </c>
      <c r="L199" s="190"/>
      <c r="M199" s="191" t="s">
        <v>1</v>
      </c>
      <c r="N199" s="192" t="s">
        <v>41</v>
      </c>
      <c r="P199" s="145">
        <f>O199*H199</f>
        <v>0</v>
      </c>
      <c r="Q199" s="145">
        <v>0</v>
      </c>
      <c r="R199" s="145">
        <f>Q199*H199</f>
        <v>0</v>
      </c>
      <c r="S199" s="145">
        <v>0</v>
      </c>
      <c r="T199" s="146">
        <f>S199*H199</f>
        <v>0</v>
      </c>
      <c r="AR199" s="147" t="s">
        <v>2953</v>
      </c>
      <c r="AT199" s="147" t="s">
        <v>615</v>
      </c>
      <c r="AU199" s="147" t="s">
        <v>85</v>
      </c>
      <c r="AY199" s="17" t="s">
        <v>190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83</v>
      </c>
      <c r="BK199" s="148">
        <f>ROUND(I199*H199,2)</f>
        <v>0</v>
      </c>
      <c r="BL199" s="17" t="s">
        <v>825</v>
      </c>
      <c r="BM199" s="147" t="s">
        <v>3340</v>
      </c>
    </row>
    <row r="200" spans="2:65" s="1" customFormat="1" ht="24.2" customHeight="1">
      <c r="B200" s="32"/>
      <c r="C200" s="136" t="s">
        <v>807</v>
      </c>
      <c r="D200" s="136" t="s">
        <v>193</v>
      </c>
      <c r="E200" s="137" t="s">
        <v>3341</v>
      </c>
      <c r="F200" s="138" t="s">
        <v>3342</v>
      </c>
      <c r="G200" s="139" t="s">
        <v>435</v>
      </c>
      <c r="H200" s="140">
        <v>162</v>
      </c>
      <c r="I200" s="141"/>
      <c r="J200" s="142">
        <f>ROUND(I200*H200,2)</f>
        <v>0</v>
      </c>
      <c r="K200" s="138" t="s">
        <v>1</v>
      </c>
      <c r="L200" s="32"/>
      <c r="M200" s="143" t="s">
        <v>1</v>
      </c>
      <c r="N200" s="144" t="s">
        <v>41</v>
      </c>
      <c r="P200" s="145">
        <f>O200*H200</f>
        <v>0</v>
      </c>
      <c r="Q200" s="145">
        <v>0</v>
      </c>
      <c r="R200" s="145">
        <f>Q200*H200</f>
        <v>0</v>
      </c>
      <c r="S200" s="145">
        <v>0</v>
      </c>
      <c r="T200" s="146">
        <f>S200*H200</f>
        <v>0</v>
      </c>
      <c r="AR200" s="147" t="s">
        <v>825</v>
      </c>
      <c r="AT200" s="147" t="s">
        <v>193</v>
      </c>
      <c r="AU200" s="147" t="s">
        <v>85</v>
      </c>
      <c r="AY200" s="17" t="s">
        <v>190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7" t="s">
        <v>83</v>
      </c>
      <c r="BK200" s="148">
        <f>ROUND(I200*H200,2)</f>
        <v>0</v>
      </c>
      <c r="BL200" s="17" t="s">
        <v>825</v>
      </c>
      <c r="BM200" s="147" t="s">
        <v>3343</v>
      </c>
    </row>
    <row r="201" spans="2:65" s="1" customFormat="1" ht="24.2" customHeight="1">
      <c r="B201" s="32"/>
      <c r="C201" s="183" t="s">
        <v>813</v>
      </c>
      <c r="D201" s="183" t="s">
        <v>615</v>
      </c>
      <c r="E201" s="184" t="s">
        <v>3344</v>
      </c>
      <c r="F201" s="185" t="s">
        <v>3345</v>
      </c>
      <c r="G201" s="186" t="s">
        <v>435</v>
      </c>
      <c r="H201" s="187">
        <v>162</v>
      </c>
      <c r="I201" s="188"/>
      <c r="J201" s="189">
        <f>ROUND(I201*H201,2)</f>
        <v>0</v>
      </c>
      <c r="K201" s="185" t="s">
        <v>1</v>
      </c>
      <c r="L201" s="190"/>
      <c r="M201" s="191" t="s">
        <v>1</v>
      </c>
      <c r="N201" s="192" t="s">
        <v>41</v>
      </c>
      <c r="P201" s="145">
        <f>O201*H201</f>
        <v>0</v>
      </c>
      <c r="Q201" s="145">
        <v>0</v>
      </c>
      <c r="R201" s="145">
        <f>Q201*H201</f>
        <v>0</v>
      </c>
      <c r="S201" s="145">
        <v>0</v>
      </c>
      <c r="T201" s="146">
        <f>S201*H201</f>
        <v>0</v>
      </c>
      <c r="AR201" s="147" t="s">
        <v>2953</v>
      </c>
      <c r="AT201" s="147" t="s">
        <v>615</v>
      </c>
      <c r="AU201" s="147" t="s">
        <v>85</v>
      </c>
      <c r="AY201" s="17" t="s">
        <v>190</v>
      </c>
      <c r="BE201" s="148">
        <f>IF(N201="základní",J201,0)</f>
        <v>0</v>
      </c>
      <c r="BF201" s="148">
        <f>IF(N201="snížená",J201,0)</f>
        <v>0</v>
      </c>
      <c r="BG201" s="148">
        <f>IF(N201="zákl. přenesená",J201,0)</f>
        <v>0</v>
      </c>
      <c r="BH201" s="148">
        <f>IF(N201="sníž. přenesená",J201,0)</f>
        <v>0</v>
      </c>
      <c r="BI201" s="148">
        <f>IF(N201="nulová",J201,0)</f>
        <v>0</v>
      </c>
      <c r="BJ201" s="17" t="s">
        <v>83</v>
      </c>
      <c r="BK201" s="148">
        <f>ROUND(I201*H201,2)</f>
        <v>0</v>
      </c>
      <c r="BL201" s="17" t="s">
        <v>825</v>
      </c>
      <c r="BM201" s="147" t="s">
        <v>3346</v>
      </c>
    </row>
    <row r="202" spans="2:65" s="1" customFormat="1" ht="24.2" customHeight="1">
      <c r="B202" s="32"/>
      <c r="C202" s="136" t="s">
        <v>819</v>
      </c>
      <c r="D202" s="136" t="s">
        <v>193</v>
      </c>
      <c r="E202" s="137" t="s">
        <v>3347</v>
      </c>
      <c r="F202" s="138" t="s">
        <v>3348</v>
      </c>
      <c r="G202" s="139" t="s">
        <v>435</v>
      </c>
      <c r="H202" s="140">
        <v>8</v>
      </c>
      <c r="I202" s="141"/>
      <c r="J202" s="142">
        <f>ROUND(I202*H202,2)</f>
        <v>0</v>
      </c>
      <c r="K202" s="138" t="s">
        <v>1</v>
      </c>
      <c r="L202" s="32"/>
      <c r="M202" s="143" t="s">
        <v>1</v>
      </c>
      <c r="N202" s="144" t="s">
        <v>41</v>
      </c>
      <c r="P202" s="145">
        <f>O202*H202</f>
        <v>0</v>
      </c>
      <c r="Q202" s="145">
        <v>0</v>
      </c>
      <c r="R202" s="145">
        <f>Q202*H202</f>
        <v>0</v>
      </c>
      <c r="S202" s="145">
        <v>0</v>
      </c>
      <c r="T202" s="146">
        <f>S202*H202</f>
        <v>0</v>
      </c>
      <c r="AR202" s="147" t="s">
        <v>825</v>
      </c>
      <c r="AT202" s="147" t="s">
        <v>193</v>
      </c>
      <c r="AU202" s="147" t="s">
        <v>85</v>
      </c>
      <c r="AY202" s="17" t="s">
        <v>190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7" t="s">
        <v>83</v>
      </c>
      <c r="BK202" s="148">
        <f>ROUND(I202*H202,2)</f>
        <v>0</v>
      </c>
      <c r="BL202" s="17" t="s">
        <v>825</v>
      </c>
      <c r="BM202" s="147" t="s">
        <v>3349</v>
      </c>
    </row>
    <row r="203" spans="2:65" s="1" customFormat="1" ht="24.2" customHeight="1">
      <c r="B203" s="32"/>
      <c r="C203" s="136" t="s">
        <v>825</v>
      </c>
      <c r="D203" s="136" t="s">
        <v>193</v>
      </c>
      <c r="E203" s="137" t="s">
        <v>3350</v>
      </c>
      <c r="F203" s="138" t="s">
        <v>3351</v>
      </c>
      <c r="G203" s="139" t="s">
        <v>435</v>
      </c>
      <c r="H203" s="140">
        <v>302</v>
      </c>
      <c r="I203" s="141"/>
      <c r="J203" s="142">
        <f>ROUND(I203*H203,2)</f>
        <v>0</v>
      </c>
      <c r="K203" s="138" t="s">
        <v>1</v>
      </c>
      <c r="L203" s="32"/>
      <c r="M203" s="143" t="s">
        <v>1</v>
      </c>
      <c r="N203" s="144" t="s">
        <v>41</v>
      </c>
      <c r="P203" s="145">
        <f>O203*H203</f>
        <v>0</v>
      </c>
      <c r="Q203" s="145">
        <v>0</v>
      </c>
      <c r="R203" s="145">
        <f>Q203*H203</f>
        <v>0</v>
      </c>
      <c r="S203" s="145">
        <v>0</v>
      </c>
      <c r="T203" s="146">
        <f>S203*H203</f>
        <v>0</v>
      </c>
      <c r="AR203" s="147" t="s">
        <v>825</v>
      </c>
      <c r="AT203" s="147" t="s">
        <v>193</v>
      </c>
      <c r="AU203" s="147" t="s">
        <v>85</v>
      </c>
      <c r="AY203" s="17" t="s">
        <v>190</v>
      </c>
      <c r="BE203" s="148">
        <f>IF(N203="základní",J203,0)</f>
        <v>0</v>
      </c>
      <c r="BF203" s="148">
        <f>IF(N203="snížená",J203,0)</f>
        <v>0</v>
      </c>
      <c r="BG203" s="148">
        <f>IF(N203="zákl. přenesená",J203,0)</f>
        <v>0</v>
      </c>
      <c r="BH203" s="148">
        <f>IF(N203="sníž. přenesená",J203,0)</f>
        <v>0</v>
      </c>
      <c r="BI203" s="148">
        <f>IF(N203="nulová",J203,0)</f>
        <v>0</v>
      </c>
      <c r="BJ203" s="17" t="s">
        <v>83</v>
      </c>
      <c r="BK203" s="148">
        <f>ROUND(I203*H203,2)</f>
        <v>0</v>
      </c>
      <c r="BL203" s="17" t="s">
        <v>825</v>
      </c>
      <c r="BM203" s="147" t="s">
        <v>3352</v>
      </c>
    </row>
    <row r="204" spans="2:65" s="1" customFormat="1" ht="24.2" customHeight="1">
      <c r="B204" s="32"/>
      <c r="C204" s="136" t="s">
        <v>830</v>
      </c>
      <c r="D204" s="136" t="s">
        <v>193</v>
      </c>
      <c r="E204" s="137" t="s">
        <v>3353</v>
      </c>
      <c r="F204" s="138" t="s">
        <v>3354</v>
      </c>
      <c r="G204" s="139" t="s">
        <v>435</v>
      </c>
      <c r="H204" s="140">
        <v>81</v>
      </c>
      <c r="I204" s="141"/>
      <c r="J204" s="142">
        <f>ROUND(I204*H204,2)</f>
        <v>0</v>
      </c>
      <c r="K204" s="138" t="s">
        <v>1</v>
      </c>
      <c r="L204" s="32"/>
      <c r="M204" s="143" t="s">
        <v>1</v>
      </c>
      <c r="N204" s="144" t="s">
        <v>41</v>
      </c>
      <c r="P204" s="145">
        <f>O204*H204</f>
        <v>0</v>
      </c>
      <c r="Q204" s="145">
        <v>0</v>
      </c>
      <c r="R204" s="145">
        <f>Q204*H204</f>
        <v>0</v>
      </c>
      <c r="S204" s="145">
        <v>0</v>
      </c>
      <c r="T204" s="146">
        <f>S204*H204</f>
        <v>0</v>
      </c>
      <c r="AR204" s="147" t="s">
        <v>825</v>
      </c>
      <c r="AT204" s="147" t="s">
        <v>193</v>
      </c>
      <c r="AU204" s="147" t="s">
        <v>85</v>
      </c>
      <c r="AY204" s="17" t="s">
        <v>190</v>
      </c>
      <c r="BE204" s="148">
        <f>IF(N204="základní",J204,0)</f>
        <v>0</v>
      </c>
      <c r="BF204" s="148">
        <f>IF(N204="snížená",J204,0)</f>
        <v>0</v>
      </c>
      <c r="BG204" s="148">
        <f>IF(N204="zákl. přenesená",J204,0)</f>
        <v>0</v>
      </c>
      <c r="BH204" s="148">
        <f>IF(N204="sníž. přenesená",J204,0)</f>
        <v>0</v>
      </c>
      <c r="BI204" s="148">
        <f>IF(N204="nulová",J204,0)</f>
        <v>0</v>
      </c>
      <c r="BJ204" s="17" t="s">
        <v>83</v>
      </c>
      <c r="BK204" s="148">
        <f>ROUND(I204*H204,2)</f>
        <v>0</v>
      </c>
      <c r="BL204" s="17" t="s">
        <v>825</v>
      </c>
      <c r="BM204" s="147" t="s">
        <v>3355</v>
      </c>
    </row>
    <row r="205" spans="2:65" s="1" customFormat="1" ht="16.5" customHeight="1">
      <c r="B205" s="32"/>
      <c r="C205" s="136" t="s">
        <v>835</v>
      </c>
      <c r="D205" s="136" t="s">
        <v>193</v>
      </c>
      <c r="E205" s="137" t="s">
        <v>3356</v>
      </c>
      <c r="F205" s="138" t="s">
        <v>3357</v>
      </c>
      <c r="G205" s="139" t="s">
        <v>253</v>
      </c>
      <c r="H205" s="140">
        <v>3</v>
      </c>
      <c r="I205" s="141"/>
      <c r="J205" s="142">
        <f>ROUND(I205*H205,2)</f>
        <v>0</v>
      </c>
      <c r="K205" s="138" t="s">
        <v>1</v>
      </c>
      <c r="L205" s="32"/>
      <c r="M205" s="143" t="s">
        <v>1</v>
      </c>
      <c r="N205" s="144" t="s">
        <v>41</v>
      </c>
      <c r="P205" s="145">
        <f>O205*H205</f>
        <v>0</v>
      </c>
      <c r="Q205" s="145">
        <v>3.0000000000000001E-5</v>
      </c>
      <c r="R205" s="145">
        <f>Q205*H205</f>
        <v>9.0000000000000006E-5</v>
      </c>
      <c r="S205" s="145">
        <v>0</v>
      </c>
      <c r="T205" s="146">
        <f>S205*H205</f>
        <v>0</v>
      </c>
      <c r="AR205" s="147" t="s">
        <v>825</v>
      </c>
      <c r="AT205" s="147" t="s">
        <v>193</v>
      </c>
      <c r="AU205" s="147" t="s">
        <v>85</v>
      </c>
      <c r="AY205" s="17" t="s">
        <v>190</v>
      </c>
      <c r="BE205" s="148">
        <f>IF(N205="základní",J205,0)</f>
        <v>0</v>
      </c>
      <c r="BF205" s="148">
        <f>IF(N205="snížená",J205,0)</f>
        <v>0</v>
      </c>
      <c r="BG205" s="148">
        <f>IF(N205="zákl. přenesená",J205,0)</f>
        <v>0</v>
      </c>
      <c r="BH205" s="148">
        <f>IF(N205="sníž. přenesená",J205,0)</f>
        <v>0</v>
      </c>
      <c r="BI205" s="148">
        <f>IF(N205="nulová",J205,0)</f>
        <v>0</v>
      </c>
      <c r="BJ205" s="17" t="s">
        <v>83</v>
      </c>
      <c r="BK205" s="148">
        <f>ROUND(I205*H205,2)</f>
        <v>0</v>
      </c>
      <c r="BL205" s="17" t="s">
        <v>825</v>
      </c>
      <c r="BM205" s="147" t="s">
        <v>3358</v>
      </c>
    </row>
    <row r="206" spans="2:65" s="1" customFormat="1" ht="16.5" customHeight="1">
      <c r="B206" s="32"/>
      <c r="C206" s="183" t="s">
        <v>841</v>
      </c>
      <c r="D206" s="183" t="s">
        <v>615</v>
      </c>
      <c r="E206" s="184" t="s">
        <v>3359</v>
      </c>
      <c r="F206" s="185" t="s">
        <v>3360</v>
      </c>
      <c r="G206" s="186" t="s">
        <v>380</v>
      </c>
      <c r="H206" s="187">
        <v>132.768</v>
      </c>
      <c r="I206" s="188"/>
      <c r="J206" s="189">
        <f>ROUND(I206*H206,2)</f>
        <v>0</v>
      </c>
      <c r="K206" s="185" t="s">
        <v>1</v>
      </c>
      <c r="L206" s="190"/>
      <c r="M206" s="191" t="s">
        <v>1</v>
      </c>
      <c r="N206" s="192" t="s">
        <v>41</v>
      </c>
      <c r="P206" s="145">
        <f>O206*H206</f>
        <v>0</v>
      </c>
      <c r="Q206" s="145">
        <v>0</v>
      </c>
      <c r="R206" s="145">
        <f>Q206*H206</f>
        <v>0</v>
      </c>
      <c r="S206" s="145">
        <v>0</v>
      </c>
      <c r="T206" s="146">
        <f>S206*H206</f>
        <v>0</v>
      </c>
      <c r="AR206" s="147" t="s">
        <v>2953</v>
      </c>
      <c r="AT206" s="147" t="s">
        <v>615</v>
      </c>
      <c r="AU206" s="147" t="s">
        <v>85</v>
      </c>
      <c r="AY206" s="17" t="s">
        <v>190</v>
      </c>
      <c r="BE206" s="148">
        <f>IF(N206="základní",J206,0)</f>
        <v>0</v>
      </c>
      <c r="BF206" s="148">
        <f>IF(N206="snížená",J206,0)</f>
        <v>0</v>
      </c>
      <c r="BG206" s="148">
        <f>IF(N206="zákl. přenesená",J206,0)</f>
        <v>0</v>
      </c>
      <c r="BH206" s="148">
        <f>IF(N206="sníž. přenesená",J206,0)</f>
        <v>0</v>
      </c>
      <c r="BI206" s="148">
        <f>IF(N206="nulová",J206,0)</f>
        <v>0</v>
      </c>
      <c r="BJ206" s="17" t="s">
        <v>83</v>
      </c>
      <c r="BK206" s="148">
        <f>ROUND(I206*H206,2)</f>
        <v>0</v>
      </c>
      <c r="BL206" s="17" t="s">
        <v>825</v>
      </c>
      <c r="BM206" s="147" t="s">
        <v>3361</v>
      </c>
    </row>
    <row r="207" spans="2:65" s="1" customFormat="1" ht="24.2" customHeight="1">
      <c r="B207" s="32"/>
      <c r="C207" s="136" t="s">
        <v>846</v>
      </c>
      <c r="D207" s="136" t="s">
        <v>193</v>
      </c>
      <c r="E207" s="137" t="s">
        <v>3362</v>
      </c>
      <c r="F207" s="138" t="s">
        <v>3363</v>
      </c>
      <c r="G207" s="139" t="s">
        <v>435</v>
      </c>
      <c r="H207" s="140">
        <v>310</v>
      </c>
      <c r="I207" s="141"/>
      <c r="J207" s="142">
        <f>ROUND(I207*H207,2)</f>
        <v>0</v>
      </c>
      <c r="K207" s="138" t="s">
        <v>1</v>
      </c>
      <c r="L207" s="32"/>
      <c r="M207" s="143" t="s">
        <v>1</v>
      </c>
      <c r="N207" s="144" t="s">
        <v>41</v>
      </c>
      <c r="P207" s="145">
        <f>O207*H207</f>
        <v>0</v>
      </c>
      <c r="Q207" s="145">
        <v>0</v>
      </c>
      <c r="R207" s="145">
        <f>Q207*H207</f>
        <v>0</v>
      </c>
      <c r="S207" s="145">
        <v>0</v>
      </c>
      <c r="T207" s="146">
        <f>S207*H207</f>
        <v>0</v>
      </c>
      <c r="AR207" s="147" t="s">
        <v>825</v>
      </c>
      <c r="AT207" s="147" t="s">
        <v>193</v>
      </c>
      <c r="AU207" s="147" t="s">
        <v>85</v>
      </c>
      <c r="AY207" s="17" t="s">
        <v>190</v>
      </c>
      <c r="BE207" s="148">
        <f>IF(N207="základní",J207,0)</f>
        <v>0</v>
      </c>
      <c r="BF207" s="148">
        <f>IF(N207="snížená",J207,0)</f>
        <v>0</v>
      </c>
      <c r="BG207" s="148">
        <f>IF(N207="zákl. přenesená",J207,0)</f>
        <v>0</v>
      </c>
      <c r="BH207" s="148">
        <f>IF(N207="sníž. přenesená",J207,0)</f>
        <v>0</v>
      </c>
      <c r="BI207" s="148">
        <f>IF(N207="nulová",J207,0)</f>
        <v>0</v>
      </c>
      <c r="BJ207" s="17" t="s">
        <v>83</v>
      </c>
      <c r="BK207" s="148">
        <f>ROUND(I207*H207,2)</f>
        <v>0</v>
      </c>
      <c r="BL207" s="17" t="s">
        <v>825</v>
      </c>
      <c r="BM207" s="147" t="s">
        <v>3364</v>
      </c>
    </row>
    <row r="208" spans="2:65" s="1" customFormat="1" ht="16.5" customHeight="1">
      <c r="B208" s="32"/>
      <c r="C208" s="136" t="s">
        <v>851</v>
      </c>
      <c r="D208" s="136" t="s">
        <v>193</v>
      </c>
      <c r="E208" s="137" t="s">
        <v>3365</v>
      </c>
      <c r="F208" s="138" t="s">
        <v>3366</v>
      </c>
      <c r="G208" s="139" t="s">
        <v>284</v>
      </c>
      <c r="H208" s="140">
        <v>6.0289999999999999</v>
      </c>
      <c r="I208" s="141"/>
      <c r="J208" s="142">
        <f>ROUND(I208*H208,2)</f>
        <v>0</v>
      </c>
      <c r="K208" s="138" t="s">
        <v>1</v>
      </c>
      <c r="L208" s="32"/>
      <c r="M208" s="143" t="s">
        <v>1</v>
      </c>
      <c r="N208" s="144" t="s">
        <v>41</v>
      </c>
      <c r="P208" s="145">
        <f>O208*H208</f>
        <v>0</v>
      </c>
      <c r="Q208" s="145">
        <v>0</v>
      </c>
      <c r="R208" s="145">
        <f>Q208*H208</f>
        <v>0</v>
      </c>
      <c r="S208" s="145">
        <v>0</v>
      </c>
      <c r="T208" s="146">
        <f>S208*H208</f>
        <v>0</v>
      </c>
      <c r="AR208" s="147" t="s">
        <v>825</v>
      </c>
      <c r="AT208" s="147" t="s">
        <v>193</v>
      </c>
      <c r="AU208" s="147" t="s">
        <v>85</v>
      </c>
      <c r="AY208" s="17" t="s">
        <v>190</v>
      </c>
      <c r="BE208" s="148">
        <f>IF(N208="základní",J208,0)</f>
        <v>0</v>
      </c>
      <c r="BF208" s="148">
        <f>IF(N208="snížená",J208,0)</f>
        <v>0</v>
      </c>
      <c r="BG208" s="148">
        <f>IF(N208="zákl. přenesená",J208,0)</f>
        <v>0</v>
      </c>
      <c r="BH208" s="148">
        <f>IF(N208="sníž. přenesená",J208,0)</f>
        <v>0</v>
      </c>
      <c r="BI208" s="148">
        <f>IF(N208="nulová",J208,0)</f>
        <v>0</v>
      </c>
      <c r="BJ208" s="17" t="s">
        <v>83</v>
      </c>
      <c r="BK208" s="148">
        <f>ROUND(I208*H208,2)</f>
        <v>0</v>
      </c>
      <c r="BL208" s="17" t="s">
        <v>825</v>
      </c>
      <c r="BM208" s="147" t="s">
        <v>3367</v>
      </c>
    </row>
    <row r="209" spans="2:65" s="1" customFormat="1" ht="24.2" customHeight="1">
      <c r="B209" s="32"/>
      <c r="C209" s="136" t="s">
        <v>857</v>
      </c>
      <c r="D209" s="136" t="s">
        <v>193</v>
      </c>
      <c r="E209" s="137" t="s">
        <v>3368</v>
      </c>
      <c r="F209" s="138" t="s">
        <v>3369</v>
      </c>
      <c r="G209" s="139" t="s">
        <v>435</v>
      </c>
      <c r="H209" s="140">
        <v>22</v>
      </c>
      <c r="I209" s="141"/>
      <c r="J209" s="142">
        <f>ROUND(I209*H209,2)</f>
        <v>0</v>
      </c>
      <c r="K209" s="138" t="s">
        <v>1</v>
      </c>
      <c r="L209" s="32"/>
      <c r="M209" s="143" t="s">
        <v>1</v>
      </c>
      <c r="N209" s="144" t="s">
        <v>41</v>
      </c>
      <c r="P209" s="145">
        <f>O209*H209</f>
        <v>0</v>
      </c>
      <c r="Q209" s="145">
        <v>0</v>
      </c>
      <c r="R209" s="145">
        <f>Q209*H209</f>
        <v>0</v>
      </c>
      <c r="S209" s="145">
        <v>0</v>
      </c>
      <c r="T209" s="146">
        <f>S209*H209</f>
        <v>0</v>
      </c>
      <c r="AR209" s="147" t="s">
        <v>825</v>
      </c>
      <c r="AT209" s="147" t="s">
        <v>193</v>
      </c>
      <c r="AU209" s="147" t="s">
        <v>85</v>
      </c>
      <c r="AY209" s="17" t="s">
        <v>190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7" t="s">
        <v>83</v>
      </c>
      <c r="BK209" s="148">
        <f>ROUND(I209*H209,2)</f>
        <v>0</v>
      </c>
      <c r="BL209" s="17" t="s">
        <v>825</v>
      </c>
      <c r="BM209" s="147" t="s">
        <v>3370</v>
      </c>
    </row>
    <row r="210" spans="2:65" s="1" customFormat="1" ht="16.5" customHeight="1">
      <c r="B210" s="32"/>
      <c r="C210" s="136" t="s">
        <v>862</v>
      </c>
      <c r="D210" s="136" t="s">
        <v>193</v>
      </c>
      <c r="E210" s="137" t="s">
        <v>3371</v>
      </c>
      <c r="F210" s="138" t="s">
        <v>3372</v>
      </c>
      <c r="G210" s="139" t="s">
        <v>435</v>
      </c>
      <c r="H210" s="140">
        <v>156</v>
      </c>
      <c r="I210" s="141"/>
      <c r="J210" s="142">
        <f>ROUND(I210*H210,2)</f>
        <v>0</v>
      </c>
      <c r="K210" s="138" t="s">
        <v>1</v>
      </c>
      <c r="L210" s="32"/>
      <c r="M210" s="143" t="s">
        <v>1</v>
      </c>
      <c r="N210" s="144" t="s">
        <v>41</v>
      </c>
      <c r="P210" s="145">
        <f>O210*H210</f>
        <v>0</v>
      </c>
      <c r="Q210" s="145">
        <v>0</v>
      </c>
      <c r="R210" s="145">
        <f>Q210*H210</f>
        <v>0</v>
      </c>
      <c r="S210" s="145">
        <v>0</v>
      </c>
      <c r="T210" s="146">
        <f>S210*H210</f>
        <v>0</v>
      </c>
      <c r="AR210" s="147" t="s">
        <v>825</v>
      </c>
      <c r="AT210" s="147" t="s">
        <v>193</v>
      </c>
      <c r="AU210" s="147" t="s">
        <v>85</v>
      </c>
      <c r="AY210" s="17" t="s">
        <v>190</v>
      </c>
      <c r="BE210" s="148">
        <f>IF(N210="základní",J210,0)</f>
        <v>0</v>
      </c>
      <c r="BF210" s="148">
        <f>IF(N210="snížená",J210,0)</f>
        <v>0</v>
      </c>
      <c r="BG210" s="148">
        <f>IF(N210="zákl. přenesená",J210,0)</f>
        <v>0</v>
      </c>
      <c r="BH210" s="148">
        <f>IF(N210="sníž. přenesená",J210,0)</f>
        <v>0</v>
      </c>
      <c r="BI210" s="148">
        <f>IF(N210="nulová",J210,0)</f>
        <v>0</v>
      </c>
      <c r="BJ210" s="17" t="s">
        <v>83</v>
      </c>
      <c r="BK210" s="148">
        <f>ROUND(I210*H210,2)</f>
        <v>0</v>
      </c>
      <c r="BL210" s="17" t="s">
        <v>825</v>
      </c>
      <c r="BM210" s="147" t="s">
        <v>3373</v>
      </c>
    </row>
    <row r="211" spans="2:65" s="1" customFormat="1" ht="24.2" customHeight="1">
      <c r="B211" s="32"/>
      <c r="C211" s="136" t="s">
        <v>868</v>
      </c>
      <c r="D211" s="136" t="s">
        <v>193</v>
      </c>
      <c r="E211" s="137" t="s">
        <v>3374</v>
      </c>
      <c r="F211" s="138" t="s">
        <v>3375</v>
      </c>
      <c r="G211" s="139" t="s">
        <v>435</v>
      </c>
      <c r="H211" s="140">
        <v>461</v>
      </c>
      <c r="I211" s="141"/>
      <c r="J211" s="142">
        <f>ROUND(I211*H211,2)</f>
        <v>0</v>
      </c>
      <c r="K211" s="138" t="s">
        <v>1</v>
      </c>
      <c r="L211" s="32"/>
      <c r="M211" s="143" t="s">
        <v>1</v>
      </c>
      <c r="N211" s="144" t="s">
        <v>41</v>
      </c>
      <c r="P211" s="145">
        <f>O211*H211</f>
        <v>0</v>
      </c>
      <c r="Q211" s="145">
        <v>0</v>
      </c>
      <c r="R211" s="145">
        <f>Q211*H211</f>
        <v>0</v>
      </c>
      <c r="S211" s="145">
        <v>0</v>
      </c>
      <c r="T211" s="146">
        <f>S211*H211</f>
        <v>0</v>
      </c>
      <c r="AR211" s="147" t="s">
        <v>825</v>
      </c>
      <c r="AT211" s="147" t="s">
        <v>193</v>
      </c>
      <c r="AU211" s="147" t="s">
        <v>85</v>
      </c>
      <c r="AY211" s="17" t="s">
        <v>190</v>
      </c>
      <c r="BE211" s="148">
        <f>IF(N211="základní",J211,0)</f>
        <v>0</v>
      </c>
      <c r="BF211" s="148">
        <f>IF(N211="snížená",J211,0)</f>
        <v>0</v>
      </c>
      <c r="BG211" s="148">
        <f>IF(N211="zákl. přenesená",J211,0)</f>
        <v>0</v>
      </c>
      <c r="BH211" s="148">
        <f>IF(N211="sníž. přenesená",J211,0)</f>
        <v>0</v>
      </c>
      <c r="BI211" s="148">
        <f>IF(N211="nulová",J211,0)</f>
        <v>0</v>
      </c>
      <c r="BJ211" s="17" t="s">
        <v>83</v>
      </c>
      <c r="BK211" s="148">
        <f>ROUND(I211*H211,2)</f>
        <v>0</v>
      </c>
      <c r="BL211" s="17" t="s">
        <v>825</v>
      </c>
      <c r="BM211" s="147" t="s">
        <v>3376</v>
      </c>
    </row>
    <row r="212" spans="2:65" s="1" customFormat="1" ht="16.5" customHeight="1">
      <c r="B212" s="32"/>
      <c r="C212" s="136" t="s">
        <v>874</v>
      </c>
      <c r="D212" s="136" t="s">
        <v>193</v>
      </c>
      <c r="E212" s="137" t="s">
        <v>3377</v>
      </c>
      <c r="F212" s="138" t="s">
        <v>3378</v>
      </c>
      <c r="G212" s="139" t="s">
        <v>2109</v>
      </c>
      <c r="H212" s="140">
        <v>20</v>
      </c>
      <c r="I212" s="141"/>
      <c r="J212" s="142">
        <f>ROUND(I212*H212,2)</f>
        <v>0</v>
      </c>
      <c r="K212" s="138" t="s">
        <v>1</v>
      </c>
      <c r="L212" s="32"/>
      <c r="M212" s="143" t="s">
        <v>1</v>
      </c>
      <c r="N212" s="144" t="s">
        <v>41</v>
      </c>
      <c r="P212" s="145">
        <f>O212*H212</f>
        <v>0</v>
      </c>
      <c r="Q212" s="145">
        <v>0</v>
      </c>
      <c r="R212" s="145">
        <f>Q212*H212</f>
        <v>0</v>
      </c>
      <c r="S212" s="145">
        <v>0</v>
      </c>
      <c r="T212" s="146">
        <f>S212*H212</f>
        <v>0</v>
      </c>
      <c r="AR212" s="147" t="s">
        <v>825</v>
      </c>
      <c r="AT212" s="147" t="s">
        <v>193</v>
      </c>
      <c r="AU212" s="147" t="s">
        <v>85</v>
      </c>
      <c r="AY212" s="17" t="s">
        <v>190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7" t="s">
        <v>83</v>
      </c>
      <c r="BK212" s="148">
        <f>ROUND(I212*H212,2)</f>
        <v>0</v>
      </c>
      <c r="BL212" s="17" t="s">
        <v>825</v>
      </c>
      <c r="BM212" s="147" t="s">
        <v>3379</v>
      </c>
    </row>
    <row r="213" spans="2:65" s="1" customFormat="1" ht="16.5" customHeight="1">
      <c r="B213" s="32"/>
      <c r="C213" s="136" t="s">
        <v>880</v>
      </c>
      <c r="D213" s="136" t="s">
        <v>193</v>
      </c>
      <c r="E213" s="137" t="s">
        <v>3380</v>
      </c>
      <c r="F213" s="138" t="s">
        <v>3381</v>
      </c>
      <c r="G213" s="139" t="s">
        <v>3287</v>
      </c>
      <c r="H213" s="140">
        <v>68</v>
      </c>
      <c r="I213" s="141"/>
      <c r="J213" s="142">
        <f>ROUND(I213*H213,2)</f>
        <v>0</v>
      </c>
      <c r="K213" s="138" t="s">
        <v>1</v>
      </c>
      <c r="L213" s="32"/>
      <c r="M213" s="143" t="s">
        <v>1</v>
      </c>
      <c r="N213" s="144" t="s">
        <v>41</v>
      </c>
      <c r="P213" s="145">
        <f>O213*H213</f>
        <v>0</v>
      </c>
      <c r="Q213" s="145">
        <v>0</v>
      </c>
      <c r="R213" s="145">
        <f>Q213*H213</f>
        <v>0</v>
      </c>
      <c r="S213" s="145">
        <v>0</v>
      </c>
      <c r="T213" s="146">
        <f>S213*H213</f>
        <v>0</v>
      </c>
      <c r="AR213" s="147" t="s">
        <v>825</v>
      </c>
      <c r="AT213" s="147" t="s">
        <v>193</v>
      </c>
      <c r="AU213" s="147" t="s">
        <v>85</v>
      </c>
      <c r="AY213" s="17" t="s">
        <v>190</v>
      </c>
      <c r="BE213" s="148">
        <f>IF(N213="základní",J213,0)</f>
        <v>0</v>
      </c>
      <c r="BF213" s="148">
        <f>IF(N213="snížená",J213,0)</f>
        <v>0</v>
      </c>
      <c r="BG213" s="148">
        <f>IF(N213="zákl. přenesená",J213,0)</f>
        <v>0</v>
      </c>
      <c r="BH213" s="148">
        <f>IF(N213="sníž. přenesená",J213,0)</f>
        <v>0</v>
      </c>
      <c r="BI213" s="148">
        <f>IF(N213="nulová",J213,0)</f>
        <v>0</v>
      </c>
      <c r="BJ213" s="17" t="s">
        <v>83</v>
      </c>
      <c r="BK213" s="148">
        <f>ROUND(I213*H213,2)</f>
        <v>0</v>
      </c>
      <c r="BL213" s="17" t="s">
        <v>825</v>
      </c>
      <c r="BM213" s="147" t="s">
        <v>3382</v>
      </c>
    </row>
    <row r="214" spans="2:65" s="11" customFormat="1" ht="22.9" customHeight="1">
      <c r="B214" s="124"/>
      <c r="D214" s="125" t="s">
        <v>75</v>
      </c>
      <c r="E214" s="134" t="s">
        <v>3383</v>
      </c>
      <c r="F214" s="134" t="s">
        <v>3384</v>
      </c>
      <c r="I214" s="127"/>
      <c r="J214" s="135">
        <f>BK214</f>
        <v>0</v>
      </c>
      <c r="L214" s="124"/>
      <c r="M214" s="129"/>
      <c r="P214" s="130">
        <f>SUM(P215:P220)</f>
        <v>0</v>
      </c>
      <c r="R214" s="130">
        <f>SUM(R215:R220)</f>
        <v>0</v>
      </c>
      <c r="T214" s="131">
        <f>SUM(T215:T220)</f>
        <v>0</v>
      </c>
      <c r="AR214" s="125" t="s">
        <v>83</v>
      </c>
      <c r="AT214" s="132" t="s">
        <v>75</v>
      </c>
      <c r="AU214" s="132" t="s">
        <v>83</v>
      </c>
      <c r="AY214" s="125" t="s">
        <v>190</v>
      </c>
      <c r="BK214" s="133">
        <f>SUM(BK215:BK220)</f>
        <v>0</v>
      </c>
    </row>
    <row r="215" spans="2:65" s="1" customFormat="1" ht="24.2" customHeight="1">
      <c r="B215" s="32"/>
      <c r="C215" s="136" t="s">
        <v>886</v>
      </c>
      <c r="D215" s="136" t="s">
        <v>193</v>
      </c>
      <c r="E215" s="137" t="s">
        <v>3385</v>
      </c>
      <c r="F215" s="138" t="s">
        <v>3386</v>
      </c>
      <c r="G215" s="139" t="s">
        <v>253</v>
      </c>
      <c r="H215" s="140">
        <v>16.5</v>
      </c>
      <c r="I215" s="141"/>
      <c r="J215" s="142">
        <f>ROUND(I215*H215,2)</f>
        <v>0</v>
      </c>
      <c r="K215" s="138" t="s">
        <v>1</v>
      </c>
      <c r="L215" s="32"/>
      <c r="M215" s="143" t="s">
        <v>1</v>
      </c>
      <c r="N215" s="144" t="s">
        <v>41</v>
      </c>
      <c r="P215" s="145">
        <f>O215*H215</f>
        <v>0</v>
      </c>
      <c r="Q215" s="145">
        <v>0</v>
      </c>
      <c r="R215" s="145">
        <f>Q215*H215</f>
        <v>0</v>
      </c>
      <c r="S215" s="145">
        <v>0</v>
      </c>
      <c r="T215" s="146">
        <f>S215*H215</f>
        <v>0</v>
      </c>
      <c r="AR215" s="147" t="s">
        <v>217</v>
      </c>
      <c r="AT215" s="147" t="s">
        <v>193</v>
      </c>
      <c r="AU215" s="147" t="s">
        <v>85</v>
      </c>
      <c r="AY215" s="17" t="s">
        <v>190</v>
      </c>
      <c r="BE215" s="148">
        <f>IF(N215="základní",J215,0)</f>
        <v>0</v>
      </c>
      <c r="BF215" s="148">
        <f>IF(N215="snížená",J215,0)</f>
        <v>0</v>
      </c>
      <c r="BG215" s="148">
        <f>IF(N215="zákl. přenesená",J215,0)</f>
        <v>0</v>
      </c>
      <c r="BH215" s="148">
        <f>IF(N215="sníž. přenesená",J215,0)</f>
        <v>0</v>
      </c>
      <c r="BI215" s="148">
        <f>IF(N215="nulová",J215,0)</f>
        <v>0</v>
      </c>
      <c r="BJ215" s="17" t="s">
        <v>83</v>
      </c>
      <c r="BK215" s="148">
        <f>ROUND(I215*H215,2)</f>
        <v>0</v>
      </c>
      <c r="BL215" s="17" t="s">
        <v>217</v>
      </c>
      <c r="BM215" s="147" t="s">
        <v>3387</v>
      </c>
    </row>
    <row r="216" spans="2:65" s="1" customFormat="1" ht="33" customHeight="1">
      <c r="B216" s="32"/>
      <c r="C216" s="136" t="s">
        <v>892</v>
      </c>
      <c r="D216" s="136" t="s">
        <v>193</v>
      </c>
      <c r="E216" s="137" t="s">
        <v>3388</v>
      </c>
      <c r="F216" s="138" t="s">
        <v>3389</v>
      </c>
      <c r="G216" s="139" t="s">
        <v>253</v>
      </c>
      <c r="H216" s="140">
        <v>21</v>
      </c>
      <c r="I216" s="141"/>
      <c r="J216" s="142">
        <f>ROUND(I216*H216,2)</f>
        <v>0</v>
      </c>
      <c r="K216" s="138" t="s">
        <v>1</v>
      </c>
      <c r="L216" s="32"/>
      <c r="M216" s="143" t="s">
        <v>1</v>
      </c>
      <c r="N216" s="144" t="s">
        <v>41</v>
      </c>
      <c r="P216" s="145">
        <f>O216*H216</f>
        <v>0</v>
      </c>
      <c r="Q216" s="145">
        <v>0</v>
      </c>
      <c r="R216" s="145">
        <f>Q216*H216</f>
        <v>0</v>
      </c>
      <c r="S216" s="145">
        <v>0</v>
      </c>
      <c r="T216" s="146">
        <f>S216*H216</f>
        <v>0</v>
      </c>
      <c r="AR216" s="147" t="s">
        <v>217</v>
      </c>
      <c r="AT216" s="147" t="s">
        <v>193</v>
      </c>
      <c r="AU216" s="147" t="s">
        <v>85</v>
      </c>
      <c r="AY216" s="17" t="s">
        <v>190</v>
      </c>
      <c r="BE216" s="148">
        <f>IF(N216="základní",J216,0)</f>
        <v>0</v>
      </c>
      <c r="BF216" s="148">
        <f>IF(N216="snížená",J216,0)</f>
        <v>0</v>
      </c>
      <c r="BG216" s="148">
        <f>IF(N216="zákl. přenesená",J216,0)</f>
        <v>0</v>
      </c>
      <c r="BH216" s="148">
        <f>IF(N216="sníž. přenesená",J216,0)</f>
        <v>0</v>
      </c>
      <c r="BI216" s="148">
        <f>IF(N216="nulová",J216,0)</f>
        <v>0</v>
      </c>
      <c r="BJ216" s="17" t="s">
        <v>83</v>
      </c>
      <c r="BK216" s="148">
        <f>ROUND(I216*H216,2)</f>
        <v>0</v>
      </c>
      <c r="BL216" s="17" t="s">
        <v>217</v>
      </c>
      <c r="BM216" s="147" t="s">
        <v>3390</v>
      </c>
    </row>
    <row r="217" spans="2:65" s="1" customFormat="1" ht="16.5" customHeight="1">
      <c r="B217" s="32"/>
      <c r="C217" s="136" t="s">
        <v>898</v>
      </c>
      <c r="D217" s="136" t="s">
        <v>193</v>
      </c>
      <c r="E217" s="137" t="s">
        <v>739</v>
      </c>
      <c r="F217" s="138" t="s">
        <v>3391</v>
      </c>
      <c r="G217" s="139" t="s">
        <v>253</v>
      </c>
      <c r="H217" s="140">
        <v>12</v>
      </c>
      <c r="I217" s="141"/>
      <c r="J217" s="142">
        <f>ROUND(I217*H217,2)</f>
        <v>0</v>
      </c>
      <c r="K217" s="138" t="s">
        <v>1</v>
      </c>
      <c r="L217" s="32"/>
      <c r="M217" s="143" t="s">
        <v>1</v>
      </c>
      <c r="N217" s="144" t="s">
        <v>41</v>
      </c>
      <c r="P217" s="145">
        <f>O217*H217</f>
        <v>0</v>
      </c>
      <c r="Q217" s="145">
        <v>0</v>
      </c>
      <c r="R217" s="145">
        <f>Q217*H217</f>
        <v>0</v>
      </c>
      <c r="S217" s="145">
        <v>0</v>
      </c>
      <c r="T217" s="146">
        <f>S217*H217</f>
        <v>0</v>
      </c>
      <c r="AR217" s="147" t="s">
        <v>217</v>
      </c>
      <c r="AT217" s="147" t="s">
        <v>193</v>
      </c>
      <c r="AU217" s="147" t="s">
        <v>85</v>
      </c>
      <c r="AY217" s="17" t="s">
        <v>190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7" t="s">
        <v>83</v>
      </c>
      <c r="BK217" s="148">
        <f>ROUND(I217*H217,2)</f>
        <v>0</v>
      </c>
      <c r="BL217" s="17" t="s">
        <v>217</v>
      </c>
      <c r="BM217" s="147" t="s">
        <v>3392</v>
      </c>
    </row>
    <row r="218" spans="2:65" s="1" customFormat="1" ht="24.2" customHeight="1">
      <c r="B218" s="32"/>
      <c r="C218" s="136" t="s">
        <v>903</v>
      </c>
      <c r="D218" s="136" t="s">
        <v>193</v>
      </c>
      <c r="E218" s="137" t="s">
        <v>3393</v>
      </c>
      <c r="F218" s="138" t="s">
        <v>3394</v>
      </c>
      <c r="G218" s="139" t="s">
        <v>253</v>
      </c>
      <c r="H218" s="140">
        <v>16.5</v>
      </c>
      <c r="I218" s="141"/>
      <c r="J218" s="142">
        <f>ROUND(I218*H218,2)</f>
        <v>0</v>
      </c>
      <c r="K218" s="138" t="s">
        <v>1</v>
      </c>
      <c r="L218" s="32"/>
      <c r="M218" s="143" t="s">
        <v>1</v>
      </c>
      <c r="N218" s="144" t="s">
        <v>41</v>
      </c>
      <c r="P218" s="145">
        <f>O218*H218</f>
        <v>0</v>
      </c>
      <c r="Q218" s="145">
        <v>0</v>
      </c>
      <c r="R218" s="145">
        <f>Q218*H218</f>
        <v>0</v>
      </c>
      <c r="S218" s="145">
        <v>0</v>
      </c>
      <c r="T218" s="146">
        <f>S218*H218</f>
        <v>0</v>
      </c>
      <c r="AR218" s="147" t="s">
        <v>217</v>
      </c>
      <c r="AT218" s="147" t="s">
        <v>193</v>
      </c>
      <c r="AU218" s="147" t="s">
        <v>85</v>
      </c>
      <c r="AY218" s="17" t="s">
        <v>190</v>
      </c>
      <c r="BE218" s="148">
        <f>IF(N218="základní",J218,0)</f>
        <v>0</v>
      </c>
      <c r="BF218" s="148">
        <f>IF(N218="snížená",J218,0)</f>
        <v>0</v>
      </c>
      <c r="BG218" s="148">
        <f>IF(N218="zákl. přenesená",J218,0)</f>
        <v>0</v>
      </c>
      <c r="BH218" s="148">
        <f>IF(N218="sníž. přenesená",J218,0)</f>
        <v>0</v>
      </c>
      <c r="BI218" s="148">
        <f>IF(N218="nulová",J218,0)</f>
        <v>0</v>
      </c>
      <c r="BJ218" s="17" t="s">
        <v>83</v>
      </c>
      <c r="BK218" s="148">
        <f>ROUND(I218*H218,2)</f>
        <v>0</v>
      </c>
      <c r="BL218" s="17" t="s">
        <v>217</v>
      </c>
      <c r="BM218" s="147" t="s">
        <v>3395</v>
      </c>
    </row>
    <row r="219" spans="2:65" s="1" customFormat="1" ht="24.2" customHeight="1">
      <c r="B219" s="32"/>
      <c r="C219" s="136" t="s">
        <v>907</v>
      </c>
      <c r="D219" s="136" t="s">
        <v>193</v>
      </c>
      <c r="E219" s="137" t="s">
        <v>887</v>
      </c>
      <c r="F219" s="138" t="s">
        <v>3396</v>
      </c>
      <c r="G219" s="139" t="s">
        <v>253</v>
      </c>
      <c r="H219" s="140">
        <v>21</v>
      </c>
      <c r="I219" s="141"/>
      <c r="J219" s="142">
        <f>ROUND(I219*H219,2)</f>
        <v>0</v>
      </c>
      <c r="K219" s="138" t="s">
        <v>1</v>
      </c>
      <c r="L219" s="32"/>
      <c r="M219" s="143" t="s">
        <v>1</v>
      </c>
      <c r="N219" s="144" t="s">
        <v>41</v>
      </c>
      <c r="P219" s="145">
        <f>O219*H219</f>
        <v>0</v>
      </c>
      <c r="Q219" s="145">
        <v>0</v>
      </c>
      <c r="R219" s="145">
        <f>Q219*H219</f>
        <v>0</v>
      </c>
      <c r="S219" s="145">
        <v>0</v>
      </c>
      <c r="T219" s="146">
        <f>S219*H219</f>
        <v>0</v>
      </c>
      <c r="AR219" s="147" t="s">
        <v>217</v>
      </c>
      <c r="AT219" s="147" t="s">
        <v>193</v>
      </c>
      <c r="AU219" s="147" t="s">
        <v>85</v>
      </c>
      <c r="AY219" s="17" t="s">
        <v>190</v>
      </c>
      <c r="BE219" s="148">
        <f>IF(N219="základní",J219,0)</f>
        <v>0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7" t="s">
        <v>83</v>
      </c>
      <c r="BK219" s="148">
        <f>ROUND(I219*H219,2)</f>
        <v>0</v>
      </c>
      <c r="BL219" s="17" t="s">
        <v>217</v>
      </c>
      <c r="BM219" s="147" t="s">
        <v>3397</v>
      </c>
    </row>
    <row r="220" spans="2:65" s="1" customFormat="1" ht="16.5" customHeight="1">
      <c r="B220" s="32"/>
      <c r="C220" s="183" t="s">
        <v>913</v>
      </c>
      <c r="D220" s="183" t="s">
        <v>615</v>
      </c>
      <c r="E220" s="184" t="s">
        <v>3398</v>
      </c>
      <c r="F220" s="185" t="s">
        <v>3399</v>
      </c>
      <c r="G220" s="186" t="s">
        <v>253</v>
      </c>
      <c r="H220" s="187">
        <v>2.1</v>
      </c>
      <c r="I220" s="188"/>
      <c r="J220" s="189">
        <f>ROUND(I220*H220,2)</f>
        <v>0</v>
      </c>
      <c r="K220" s="185" t="s">
        <v>1</v>
      </c>
      <c r="L220" s="190"/>
      <c r="M220" s="191" t="s">
        <v>1</v>
      </c>
      <c r="N220" s="192" t="s">
        <v>41</v>
      </c>
      <c r="P220" s="145">
        <f>O220*H220</f>
        <v>0</v>
      </c>
      <c r="Q220" s="145">
        <v>0</v>
      </c>
      <c r="R220" s="145">
        <f>Q220*H220</f>
        <v>0</v>
      </c>
      <c r="S220" s="145">
        <v>0</v>
      </c>
      <c r="T220" s="146">
        <f>S220*H220</f>
        <v>0</v>
      </c>
      <c r="AR220" s="147" t="s">
        <v>500</v>
      </c>
      <c r="AT220" s="147" t="s">
        <v>615</v>
      </c>
      <c r="AU220" s="147" t="s">
        <v>85</v>
      </c>
      <c r="AY220" s="17" t="s">
        <v>190</v>
      </c>
      <c r="BE220" s="148">
        <f>IF(N220="základní",J220,0)</f>
        <v>0</v>
      </c>
      <c r="BF220" s="148">
        <f>IF(N220="snížená",J220,0)</f>
        <v>0</v>
      </c>
      <c r="BG220" s="148">
        <f>IF(N220="zákl. přenesená",J220,0)</f>
        <v>0</v>
      </c>
      <c r="BH220" s="148">
        <f>IF(N220="sníž. přenesená",J220,0)</f>
        <v>0</v>
      </c>
      <c r="BI220" s="148">
        <f>IF(N220="nulová",J220,0)</f>
        <v>0</v>
      </c>
      <c r="BJ220" s="17" t="s">
        <v>83</v>
      </c>
      <c r="BK220" s="148">
        <f>ROUND(I220*H220,2)</f>
        <v>0</v>
      </c>
      <c r="BL220" s="17" t="s">
        <v>217</v>
      </c>
      <c r="BM220" s="147" t="s">
        <v>3400</v>
      </c>
    </row>
    <row r="221" spans="2:65" s="11" customFormat="1" ht="25.9" customHeight="1">
      <c r="B221" s="124"/>
      <c r="D221" s="125" t="s">
        <v>75</v>
      </c>
      <c r="E221" s="126" t="s">
        <v>187</v>
      </c>
      <c r="F221" s="126" t="s">
        <v>188</v>
      </c>
      <c r="I221" s="127"/>
      <c r="J221" s="128">
        <f>BK221</f>
        <v>0</v>
      </c>
      <c r="L221" s="124"/>
      <c r="M221" s="129"/>
      <c r="P221" s="130">
        <f>P222</f>
        <v>0</v>
      </c>
      <c r="R221" s="130">
        <f>R222</f>
        <v>0</v>
      </c>
      <c r="T221" s="131">
        <f>T222</f>
        <v>0</v>
      </c>
      <c r="AR221" s="125" t="s">
        <v>189</v>
      </c>
      <c r="AT221" s="132" t="s">
        <v>75</v>
      </c>
      <c r="AU221" s="132" t="s">
        <v>76</v>
      </c>
      <c r="AY221" s="125" t="s">
        <v>190</v>
      </c>
      <c r="BK221" s="133">
        <f>BK222</f>
        <v>0</v>
      </c>
    </row>
    <row r="222" spans="2:65" s="11" customFormat="1" ht="22.9" customHeight="1">
      <c r="B222" s="124"/>
      <c r="D222" s="125" t="s">
        <v>75</v>
      </c>
      <c r="E222" s="134" t="s">
        <v>191</v>
      </c>
      <c r="F222" s="134" t="s">
        <v>192</v>
      </c>
      <c r="I222" s="127"/>
      <c r="J222" s="135">
        <f>BK222</f>
        <v>0</v>
      </c>
      <c r="L222" s="124"/>
      <c r="M222" s="129"/>
      <c r="P222" s="130">
        <f>SUM(P223:P226)</f>
        <v>0</v>
      </c>
      <c r="R222" s="130">
        <f>SUM(R223:R226)</f>
        <v>0</v>
      </c>
      <c r="T222" s="131">
        <f>SUM(T223:T226)</f>
        <v>0</v>
      </c>
      <c r="AR222" s="125" t="s">
        <v>189</v>
      </c>
      <c r="AT222" s="132" t="s">
        <v>75</v>
      </c>
      <c r="AU222" s="132" t="s">
        <v>83</v>
      </c>
      <c r="AY222" s="125" t="s">
        <v>190</v>
      </c>
      <c r="BK222" s="133">
        <f>SUM(BK223:BK226)</f>
        <v>0</v>
      </c>
    </row>
    <row r="223" spans="2:65" s="1" customFormat="1" ht="24.2" customHeight="1">
      <c r="B223" s="32"/>
      <c r="C223" s="136" t="s">
        <v>918</v>
      </c>
      <c r="D223" s="136" t="s">
        <v>193</v>
      </c>
      <c r="E223" s="137" t="s">
        <v>3401</v>
      </c>
      <c r="F223" s="138" t="s">
        <v>3402</v>
      </c>
      <c r="G223" s="139" t="s">
        <v>271</v>
      </c>
      <c r="H223" s="140">
        <v>1</v>
      </c>
      <c r="I223" s="141"/>
      <c r="J223" s="142">
        <f>ROUND(I223*H223,2)</f>
        <v>0</v>
      </c>
      <c r="K223" s="138" t="s">
        <v>1</v>
      </c>
      <c r="L223" s="32"/>
      <c r="M223" s="143" t="s">
        <v>1</v>
      </c>
      <c r="N223" s="144" t="s">
        <v>41</v>
      </c>
      <c r="P223" s="145">
        <f>O223*H223</f>
        <v>0</v>
      </c>
      <c r="Q223" s="145">
        <v>0</v>
      </c>
      <c r="R223" s="145">
        <f>Q223*H223</f>
        <v>0</v>
      </c>
      <c r="S223" s="145">
        <v>0</v>
      </c>
      <c r="T223" s="146">
        <f>S223*H223</f>
        <v>0</v>
      </c>
      <c r="AR223" s="147" t="s">
        <v>217</v>
      </c>
      <c r="AT223" s="147" t="s">
        <v>193</v>
      </c>
      <c r="AU223" s="147" t="s">
        <v>85</v>
      </c>
      <c r="AY223" s="17" t="s">
        <v>190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7" t="s">
        <v>83</v>
      </c>
      <c r="BK223" s="148">
        <f>ROUND(I223*H223,2)</f>
        <v>0</v>
      </c>
      <c r="BL223" s="17" t="s">
        <v>217</v>
      </c>
      <c r="BM223" s="147" t="s">
        <v>3403</v>
      </c>
    </row>
    <row r="224" spans="2:65" s="1" customFormat="1" ht="16.5" customHeight="1">
      <c r="B224" s="32"/>
      <c r="C224" s="136" t="s">
        <v>924</v>
      </c>
      <c r="D224" s="136" t="s">
        <v>193</v>
      </c>
      <c r="E224" s="137" t="s">
        <v>3404</v>
      </c>
      <c r="F224" s="138" t="s">
        <v>3405</v>
      </c>
      <c r="G224" s="139" t="s">
        <v>271</v>
      </c>
      <c r="H224" s="140">
        <v>1</v>
      </c>
      <c r="I224" s="141"/>
      <c r="J224" s="142">
        <f>ROUND(I224*H224,2)</f>
        <v>0</v>
      </c>
      <c r="K224" s="138" t="s">
        <v>1</v>
      </c>
      <c r="L224" s="32"/>
      <c r="M224" s="143" t="s">
        <v>1</v>
      </c>
      <c r="N224" s="144" t="s">
        <v>41</v>
      </c>
      <c r="P224" s="145">
        <f>O224*H224</f>
        <v>0</v>
      </c>
      <c r="Q224" s="145">
        <v>0</v>
      </c>
      <c r="R224" s="145">
        <f>Q224*H224</f>
        <v>0</v>
      </c>
      <c r="S224" s="145">
        <v>0</v>
      </c>
      <c r="T224" s="146">
        <f>S224*H224</f>
        <v>0</v>
      </c>
      <c r="AR224" s="147" t="s">
        <v>217</v>
      </c>
      <c r="AT224" s="147" t="s">
        <v>193</v>
      </c>
      <c r="AU224" s="147" t="s">
        <v>85</v>
      </c>
      <c r="AY224" s="17" t="s">
        <v>190</v>
      </c>
      <c r="BE224" s="148">
        <f>IF(N224="základní",J224,0)</f>
        <v>0</v>
      </c>
      <c r="BF224" s="148">
        <f>IF(N224="snížená",J224,0)</f>
        <v>0</v>
      </c>
      <c r="BG224" s="148">
        <f>IF(N224="zákl. přenesená",J224,0)</f>
        <v>0</v>
      </c>
      <c r="BH224" s="148">
        <f>IF(N224="sníž. přenesená",J224,0)</f>
        <v>0</v>
      </c>
      <c r="BI224" s="148">
        <f>IF(N224="nulová",J224,0)</f>
        <v>0</v>
      </c>
      <c r="BJ224" s="17" t="s">
        <v>83</v>
      </c>
      <c r="BK224" s="148">
        <f>ROUND(I224*H224,2)</f>
        <v>0</v>
      </c>
      <c r="BL224" s="17" t="s">
        <v>217</v>
      </c>
      <c r="BM224" s="147" t="s">
        <v>3406</v>
      </c>
    </row>
    <row r="225" spans="2:65" s="1" customFormat="1" ht="16.5" customHeight="1">
      <c r="B225" s="32"/>
      <c r="C225" s="136" t="s">
        <v>928</v>
      </c>
      <c r="D225" s="136" t="s">
        <v>193</v>
      </c>
      <c r="E225" s="137" t="s">
        <v>3407</v>
      </c>
      <c r="F225" s="138" t="s">
        <v>3408</v>
      </c>
      <c r="G225" s="139" t="s">
        <v>271</v>
      </c>
      <c r="H225" s="140">
        <v>3</v>
      </c>
      <c r="I225" s="141"/>
      <c r="J225" s="142">
        <f>ROUND(I225*H225,2)</f>
        <v>0</v>
      </c>
      <c r="K225" s="138" t="s">
        <v>1</v>
      </c>
      <c r="L225" s="32"/>
      <c r="M225" s="143" t="s">
        <v>1</v>
      </c>
      <c r="N225" s="144" t="s">
        <v>41</v>
      </c>
      <c r="P225" s="145">
        <f>O225*H225</f>
        <v>0</v>
      </c>
      <c r="Q225" s="145">
        <v>0</v>
      </c>
      <c r="R225" s="145">
        <f>Q225*H225</f>
        <v>0</v>
      </c>
      <c r="S225" s="145">
        <v>0</v>
      </c>
      <c r="T225" s="146">
        <f>S225*H225</f>
        <v>0</v>
      </c>
      <c r="AR225" s="147" t="s">
        <v>217</v>
      </c>
      <c r="AT225" s="147" t="s">
        <v>193</v>
      </c>
      <c r="AU225" s="147" t="s">
        <v>85</v>
      </c>
      <c r="AY225" s="17" t="s">
        <v>190</v>
      </c>
      <c r="BE225" s="148">
        <f>IF(N225="základní",J225,0)</f>
        <v>0</v>
      </c>
      <c r="BF225" s="148">
        <f>IF(N225="snížená",J225,0)</f>
        <v>0</v>
      </c>
      <c r="BG225" s="148">
        <f>IF(N225="zákl. přenesená",J225,0)</f>
        <v>0</v>
      </c>
      <c r="BH225" s="148">
        <f>IF(N225="sníž. přenesená",J225,0)</f>
        <v>0</v>
      </c>
      <c r="BI225" s="148">
        <f>IF(N225="nulová",J225,0)</f>
        <v>0</v>
      </c>
      <c r="BJ225" s="17" t="s">
        <v>83</v>
      </c>
      <c r="BK225" s="148">
        <f>ROUND(I225*H225,2)</f>
        <v>0</v>
      </c>
      <c r="BL225" s="17" t="s">
        <v>217</v>
      </c>
      <c r="BM225" s="147" t="s">
        <v>3409</v>
      </c>
    </row>
    <row r="226" spans="2:65" s="1" customFormat="1" ht="16.5" customHeight="1">
      <c r="B226" s="32"/>
      <c r="C226" s="136" t="s">
        <v>932</v>
      </c>
      <c r="D226" s="136" t="s">
        <v>193</v>
      </c>
      <c r="E226" s="137" t="s">
        <v>3410</v>
      </c>
      <c r="F226" s="138" t="s">
        <v>3411</v>
      </c>
      <c r="G226" s="139" t="s">
        <v>3287</v>
      </c>
      <c r="H226" s="140">
        <v>1</v>
      </c>
      <c r="I226" s="141"/>
      <c r="J226" s="142">
        <f>ROUND(I226*H226,2)</f>
        <v>0</v>
      </c>
      <c r="K226" s="138" t="s">
        <v>1</v>
      </c>
      <c r="L226" s="32"/>
      <c r="M226" s="155" t="s">
        <v>1</v>
      </c>
      <c r="N226" s="156" t="s">
        <v>41</v>
      </c>
      <c r="O226" s="157"/>
      <c r="P226" s="158">
        <f>O226*H226</f>
        <v>0</v>
      </c>
      <c r="Q226" s="158">
        <v>0</v>
      </c>
      <c r="R226" s="158">
        <f>Q226*H226</f>
        <v>0</v>
      </c>
      <c r="S226" s="158">
        <v>0</v>
      </c>
      <c r="T226" s="159">
        <f>S226*H226</f>
        <v>0</v>
      </c>
      <c r="AR226" s="147" t="s">
        <v>217</v>
      </c>
      <c r="AT226" s="147" t="s">
        <v>193</v>
      </c>
      <c r="AU226" s="147" t="s">
        <v>85</v>
      </c>
      <c r="AY226" s="17" t="s">
        <v>190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83</v>
      </c>
      <c r="BK226" s="148">
        <f>ROUND(I226*H226,2)</f>
        <v>0</v>
      </c>
      <c r="BL226" s="17" t="s">
        <v>217</v>
      </c>
      <c r="BM226" s="147" t="s">
        <v>3412</v>
      </c>
    </row>
    <row r="227" spans="2:65" s="1" customFormat="1" ht="6.95" customHeight="1">
      <c r="B227" s="44"/>
      <c r="C227" s="45"/>
      <c r="D227" s="45"/>
      <c r="E227" s="45"/>
      <c r="F227" s="45"/>
      <c r="G227" s="45"/>
      <c r="H227" s="45"/>
      <c r="I227" s="45"/>
      <c r="J227" s="45"/>
      <c r="K227" s="45"/>
      <c r="L227" s="32"/>
    </row>
  </sheetData>
  <sheetProtection algorithmName="SHA-512" hashValue="kCpviM0dHCKrMzCnRfrlQJr/H0sjBrt9A0P8eRqE2Ypj/GQYF8VSC+KP5KPU5rgAbm0+q67uT5rHQdeW/B5Nvg==" saltValue="xqB3DZt4yZOgRqyrYFASiYbEbyv5HQE41kLNIBJ+IInrvyFJEr+1KppIEFv5tvxyzorIDgQJXCzsoNiBMO762Q==" spinCount="100000" sheet="1" objects="1" scenarios="1" formatColumns="0" formatRows="0" autoFilter="0"/>
  <autoFilter ref="C130:K226" xr:uid="{00000000-0009-0000-0000-00000A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22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131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158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56" t="str">
        <f>'Rekapitulace stavby'!K6</f>
        <v>Multifunkční sportovní a kulturní centrum (MFSKC) - křižovatka 4. brána BVV</v>
      </c>
      <c r="F7" s="257"/>
      <c r="G7" s="257"/>
      <c r="H7" s="257"/>
      <c r="L7" s="20"/>
    </row>
    <row r="8" spans="2:46" ht="12" customHeight="1">
      <c r="B8" s="20"/>
      <c r="D8" s="27" t="s">
        <v>159</v>
      </c>
      <c r="L8" s="20"/>
    </row>
    <row r="9" spans="2:46" s="1" customFormat="1" ht="16.5" customHeight="1">
      <c r="B9" s="32"/>
      <c r="E9" s="256" t="s">
        <v>3413</v>
      </c>
      <c r="F9" s="255"/>
      <c r="G9" s="255"/>
      <c r="H9" s="255"/>
      <c r="L9" s="32"/>
    </row>
    <row r="10" spans="2:46" s="1" customFormat="1" ht="12" customHeight="1">
      <c r="B10" s="32"/>
      <c r="D10" s="27" t="s">
        <v>161</v>
      </c>
      <c r="L10" s="32"/>
    </row>
    <row r="11" spans="2:46" s="1" customFormat="1" ht="16.5" customHeight="1">
      <c r="B11" s="32"/>
      <c r="E11" s="234" t="s">
        <v>3413</v>
      </c>
      <c r="F11" s="255"/>
      <c r="G11" s="255"/>
      <c r="H11" s="255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34</v>
      </c>
      <c r="I14" s="27" t="s">
        <v>22</v>
      </c>
      <c r="J14" s="52" t="str">
        <f>'Rekapitulace stavby'!AN8</f>
        <v>4. 2. 2022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34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8" t="str">
        <f>'Rekapitulace stavby'!E14</f>
        <v>Vyplň údaj</v>
      </c>
      <c r="F20" s="244"/>
      <c r="G20" s="244"/>
      <c r="H20" s="24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3153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34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48" t="s">
        <v>1</v>
      </c>
      <c r="F29" s="248"/>
      <c r="G29" s="248"/>
      <c r="H29" s="24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ROUND(J131,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ROUND((SUM(BE131:BE227)),  2)</f>
        <v>0</v>
      </c>
      <c r="I35" s="96">
        <v>0.21</v>
      </c>
      <c r="J35" s="86">
        <f>ROUND(((SUM(BE131:BE227))*I35),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ROUND((SUM(BF131:BF227)),  2)</f>
        <v>0</v>
      </c>
      <c r="I36" s="96">
        <v>0.15</v>
      </c>
      <c r="J36" s="86">
        <f>ROUND(((SUM(BF131:BF227))*I36),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ROUND((SUM(BG131:BG227)),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ROUND((SUM(BH131:BH227)),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ROUND((SUM(BI131:BI227)),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163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56" t="str">
        <f>E7</f>
        <v>Multifunkční sportovní a kulturní centrum (MFSKC) - křižovatka 4. brána BVV</v>
      </c>
      <c r="F85" s="257"/>
      <c r="G85" s="257"/>
      <c r="H85" s="257"/>
      <c r="L85" s="32"/>
    </row>
    <row r="86" spans="2:12" ht="12" customHeight="1">
      <c r="B86" s="20"/>
      <c r="C86" s="27" t="s">
        <v>159</v>
      </c>
      <c r="L86" s="20"/>
    </row>
    <row r="87" spans="2:12" s="1" customFormat="1" ht="16.5" customHeight="1">
      <c r="B87" s="32"/>
      <c r="E87" s="256" t="s">
        <v>3413</v>
      </c>
      <c r="F87" s="255"/>
      <c r="G87" s="255"/>
      <c r="H87" s="255"/>
      <c r="L87" s="32"/>
    </row>
    <row r="88" spans="2:12" s="1" customFormat="1" ht="12" customHeight="1">
      <c r="B88" s="32"/>
      <c r="C88" s="27" t="s">
        <v>161</v>
      </c>
      <c r="L88" s="32"/>
    </row>
    <row r="89" spans="2:12" s="1" customFormat="1" ht="16.5" customHeight="1">
      <c r="B89" s="32"/>
      <c r="E89" s="234" t="str">
        <f>E11</f>
        <v>402 - Nové sítě VO</v>
      </c>
      <c r="F89" s="255"/>
      <c r="G89" s="255"/>
      <c r="H89" s="255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4. 2. 2022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 xml:space="preserve"> </v>
      </c>
      <c r="I93" s="27" t="s">
        <v>30</v>
      </c>
      <c r="J93" s="30" t="str">
        <f>E23</f>
        <v>Ing. Tomáš Veselý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164</v>
      </c>
      <c r="D96" s="97"/>
      <c r="E96" s="97"/>
      <c r="F96" s="97"/>
      <c r="G96" s="97"/>
      <c r="H96" s="97"/>
      <c r="I96" s="97"/>
      <c r="J96" s="106" t="s">
        <v>165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166</v>
      </c>
      <c r="J98" s="66">
        <f>J131</f>
        <v>0</v>
      </c>
      <c r="L98" s="32"/>
      <c r="AU98" s="17" t="s">
        <v>167</v>
      </c>
    </row>
    <row r="99" spans="2:47" s="8" customFormat="1" ht="24.95" customHeight="1">
      <c r="B99" s="108"/>
      <c r="D99" s="109" t="s">
        <v>243</v>
      </c>
      <c r="E99" s="110"/>
      <c r="F99" s="110"/>
      <c r="G99" s="110"/>
      <c r="H99" s="110"/>
      <c r="I99" s="110"/>
      <c r="J99" s="111">
        <f>J132</f>
        <v>0</v>
      </c>
      <c r="L99" s="108"/>
    </row>
    <row r="100" spans="2:47" s="9" customFormat="1" ht="19.899999999999999" customHeight="1">
      <c r="B100" s="112"/>
      <c r="D100" s="113" t="s">
        <v>246</v>
      </c>
      <c r="E100" s="114"/>
      <c r="F100" s="114"/>
      <c r="G100" s="114"/>
      <c r="H100" s="114"/>
      <c r="I100" s="114"/>
      <c r="J100" s="115">
        <f>J133</f>
        <v>0</v>
      </c>
      <c r="L100" s="112"/>
    </row>
    <row r="101" spans="2:47" s="8" customFormat="1" ht="24.95" customHeight="1">
      <c r="B101" s="108"/>
      <c r="D101" s="109" t="s">
        <v>464</v>
      </c>
      <c r="E101" s="110"/>
      <c r="F101" s="110"/>
      <c r="G101" s="110"/>
      <c r="H101" s="110"/>
      <c r="I101" s="110"/>
      <c r="J101" s="111">
        <f>J138</f>
        <v>0</v>
      </c>
      <c r="L101" s="108"/>
    </row>
    <row r="102" spans="2:47" s="9" customFormat="1" ht="19.899999999999999" customHeight="1">
      <c r="B102" s="112"/>
      <c r="D102" s="113" t="s">
        <v>466</v>
      </c>
      <c r="E102" s="114"/>
      <c r="F102" s="114"/>
      <c r="G102" s="114"/>
      <c r="H102" s="114"/>
      <c r="I102" s="114"/>
      <c r="J102" s="115">
        <f>J139</f>
        <v>0</v>
      </c>
      <c r="L102" s="112"/>
    </row>
    <row r="103" spans="2:47" s="8" customFormat="1" ht="24.95" customHeight="1">
      <c r="B103" s="108"/>
      <c r="D103" s="109" t="s">
        <v>3154</v>
      </c>
      <c r="E103" s="110"/>
      <c r="F103" s="110"/>
      <c r="G103" s="110"/>
      <c r="H103" s="110"/>
      <c r="I103" s="110"/>
      <c r="J103" s="111">
        <f>J142</f>
        <v>0</v>
      </c>
      <c r="L103" s="108"/>
    </row>
    <row r="104" spans="2:47" s="9" customFormat="1" ht="19.899999999999999" customHeight="1">
      <c r="B104" s="112"/>
      <c r="D104" s="113" t="s">
        <v>3155</v>
      </c>
      <c r="E104" s="114"/>
      <c r="F104" s="114"/>
      <c r="G104" s="114"/>
      <c r="H104" s="114"/>
      <c r="I104" s="114"/>
      <c r="J104" s="115">
        <f>J143</f>
        <v>0</v>
      </c>
      <c r="L104" s="112"/>
    </row>
    <row r="105" spans="2:47" s="9" customFormat="1" ht="19.899999999999999" customHeight="1">
      <c r="B105" s="112"/>
      <c r="D105" s="113" t="s">
        <v>3156</v>
      </c>
      <c r="E105" s="114"/>
      <c r="F105" s="114"/>
      <c r="G105" s="114"/>
      <c r="H105" s="114"/>
      <c r="I105" s="114"/>
      <c r="J105" s="115">
        <f>J180</f>
        <v>0</v>
      </c>
      <c r="L105" s="112"/>
    </row>
    <row r="106" spans="2:47" s="9" customFormat="1" ht="19.899999999999999" customHeight="1">
      <c r="B106" s="112"/>
      <c r="D106" s="113" t="s">
        <v>3157</v>
      </c>
      <c r="E106" s="114"/>
      <c r="F106" s="114"/>
      <c r="G106" s="114"/>
      <c r="H106" s="114"/>
      <c r="I106" s="114"/>
      <c r="J106" s="115">
        <f>J183</f>
        <v>0</v>
      </c>
      <c r="L106" s="112"/>
    </row>
    <row r="107" spans="2:47" s="9" customFormat="1" ht="19.899999999999999" customHeight="1">
      <c r="B107" s="112"/>
      <c r="D107" s="113" t="s">
        <v>3158</v>
      </c>
      <c r="E107" s="114"/>
      <c r="F107" s="114"/>
      <c r="G107" s="114"/>
      <c r="H107" s="114"/>
      <c r="I107" s="114"/>
      <c r="J107" s="115">
        <f>J210</f>
        <v>0</v>
      </c>
      <c r="L107" s="112"/>
    </row>
    <row r="108" spans="2:47" s="8" customFormat="1" ht="24.95" customHeight="1">
      <c r="B108" s="108"/>
      <c r="D108" s="109" t="s">
        <v>168</v>
      </c>
      <c r="E108" s="110"/>
      <c r="F108" s="110"/>
      <c r="G108" s="110"/>
      <c r="H108" s="110"/>
      <c r="I108" s="110"/>
      <c r="J108" s="111">
        <f>J222</f>
        <v>0</v>
      </c>
      <c r="L108" s="108"/>
    </row>
    <row r="109" spans="2:47" s="9" customFormat="1" ht="19.899999999999999" customHeight="1">
      <c r="B109" s="112"/>
      <c r="D109" s="113" t="s">
        <v>169</v>
      </c>
      <c r="E109" s="114"/>
      <c r="F109" s="114"/>
      <c r="G109" s="114"/>
      <c r="H109" s="114"/>
      <c r="I109" s="114"/>
      <c r="J109" s="115">
        <f>J223</f>
        <v>0</v>
      </c>
      <c r="L109" s="112"/>
    </row>
    <row r="110" spans="2:47" s="1" customFormat="1" ht="21.75" customHeight="1">
      <c r="B110" s="32"/>
      <c r="L110" s="32"/>
    </row>
    <row r="111" spans="2:47" s="1" customFormat="1" ht="6.95" customHeight="1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2"/>
    </row>
    <row r="115" spans="2:12" s="1" customFormat="1" ht="6.95" customHeight="1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2"/>
    </row>
    <row r="116" spans="2:12" s="1" customFormat="1" ht="24.95" customHeight="1">
      <c r="B116" s="32"/>
      <c r="C116" s="21" t="s">
        <v>174</v>
      </c>
      <c r="L116" s="32"/>
    </row>
    <row r="117" spans="2:12" s="1" customFormat="1" ht="6.95" customHeight="1">
      <c r="B117" s="32"/>
      <c r="L117" s="32"/>
    </row>
    <row r="118" spans="2:12" s="1" customFormat="1" ht="12" customHeight="1">
      <c r="B118" s="32"/>
      <c r="C118" s="27" t="s">
        <v>16</v>
      </c>
      <c r="L118" s="32"/>
    </row>
    <row r="119" spans="2:12" s="1" customFormat="1" ht="26.25" customHeight="1">
      <c r="B119" s="32"/>
      <c r="E119" s="256" t="str">
        <f>E7</f>
        <v>Multifunkční sportovní a kulturní centrum (MFSKC) - křižovatka 4. brána BVV</v>
      </c>
      <c r="F119" s="257"/>
      <c r="G119" s="257"/>
      <c r="H119" s="257"/>
      <c r="L119" s="32"/>
    </row>
    <row r="120" spans="2:12" ht="12" customHeight="1">
      <c r="B120" s="20"/>
      <c r="C120" s="27" t="s">
        <v>159</v>
      </c>
      <c r="L120" s="20"/>
    </row>
    <row r="121" spans="2:12" s="1" customFormat="1" ht="16.5" customHeight="1">
      <c r="B121" s="32"/>
      <c r="E121" s="256" t="s">
        <v>3413</v>
      </c>
      <c r="F121" s="255"/>
      <c r="G121" s="255"/>
      <c r="H121" s="255"/>
      <c r="L121" s="32"/>
    </row>
    <row r="122" spans="2:12" s="1" customFormat="1" ht="12" customHeight="1">
      <c r="B122" s="32"/>
      <c r="C122" s="27" t="s">
        <v>161</v>
      </c>
      <c r="L122" s="32"/>
    </row>
    <row r="123" spans="2:12" s="1" customFormat="1" ht="16.5" customHeight="1">
      <c r="B123" s="32"/>
      <c r="E123" s="234" t="str">
        <f>E11</f>
        <v>402 - Nové sítě VO</v>
      </c>
      <c r="F123" s="255"/>
      <c r="G123" s="255"/>
      <c r="H123" s="255"/>
      <c r="L123" s="32"/>
    </row>
    <row r="124" spans="2:12" s="1" customFormat="1" ht="6.95" customHeight="1">
      <c r="B124" s="32"/>
      <c r="L124" s="32"/>
    </row>
    <row r="125" spans="2:12" s="1" customFormat="1" ht="12" customHeight="1">
      <c r="B125" s="32"/>
      <c r="C125" s="27" t="s">
        <v>20</v>
      </c>
      <c r="F125" s="25" t="str">
        <f>F14</f>
        <v xml:space="preserve"> </v>
      </c>
      <c r="I125" s="27" t="s">
        <v>22</v>
      </c>
      <c r="J125" s="52" t="str">
        <f>IF(J14="","",J14)</f>
        <v>4. 2. 2022</v>
      </c>
      <c r="L125" s="32"/>
    </row>
    <row r="126" spans="2:12" s="1" customFormat="1" ht="6.95" customHeight="1">
      <c r="B126" s="32"/>
      <c r="L126" s="32"/>
    </row>
    <row r="127" spans="2:12" s="1" customFormat="1" ht="15.2" customHeight="1">
      <c r="B127" s="32"/>
      <c r="C127" s="27" t="s">
        <v>24</v>
      </c>
      <c r="F127" s="25" t="str">
        <f>E17</f>
        <v xml:space="preserve"> </v>
      </c>
      <c r="I127" s="27" t="s">
        <v>30</v>
      </c>
      <c r="J127" s="30" t="str">
        <f>E23</f>
        <v>Ing. Tomáš Veselý</v>
      </c>
      <c r="L127" s="32"/>
    </row>
    <row r="128" spans="2:12" s="1" customFormat="1" ht="15.2" customHeight="1">
      <c r="B128" s="32"/>
      <c r="C128" s="27" t="s">
        <v>28</v>
      </c>
      <c r="F128" s="25" t="str">
        <f>IF(E20="","",E20)</f>
        <v>Vyplň údaj</v>
      </c>
      <c r="I128" s="27" t="s">
        <v>33</v>
      </c>
      <c r="J128" s="30" t="str">
        <f>E26</f>
        <v xml:space="preserve"> </v>
      </c>
      <c r="L128" s="32"/>
    </row>
    <row r="129" spans="2:65" s="1" customFormat="1" ht="10.35" customHeight="1">
      <c r="B129" s="32"/>
      <c r="L129" s="32"/>
    </row>
    <row r="130" spans="2:65" s="10" customFormat="1" ht="29.25" customHeight="1">
      <c r="B130" s="116"/>
      <c r="C130" s="117" t="s">
        <v>175</v>
      </c>
      <c r="D130" s="118" t="s">
        <v>61</v>
      </c>
      <c r="E130" s="118" t="s">
        <v>57</v>
      </c>
      <c r="F130" s="118" t="s">
        <v>58</v>
      </c>
      <c r="G130" s="118" t="s">
        <v>176</v>
      </c>
      <c r="H130" s="118" t="s">
        <v>177</v>
      </c>
      <c r="I130" s="118" t="s">
        <v>178</v>
      </c>
      <c r="J130" s="118" t="s">
        <v>165</v>
      </c>
      <c r="K130" s="119" t="s">
        <v>179</v>
      </c>
      <c r="L130" s="116"/>
      <c r="M130" s="59" t="s">
        <v>1</v>
      </c>
      <c r="N130" s="60" t="s">
        <v>40</v>
      </c>
      <c r="O130" s="60" t="s">
        <v>180</v>
      </c>
      <c r="P130" s="60" t="s">
        <v>181</v>
      </c>
      <c r="Q130" s="60" t="s">
        <v>182</v>
      </c>
      <c r="R130" s="60" t="s">
        <v>183</v>
      </c>
      <c r="S130" s="60" t="s">
        <v>184</v>
      </c>
      <c r="T130" s="61" t="s">
        <v>185</v>
      </c>
    </row>
    <row r="131" spans="2:65" s="1" customFormat="1" ht="22.9" customHeight="1">
      <c r="B131" s="32"/>
      <c r="C131" s="64" t="s">
        <v>186</v>
      </c>
      <c r="J131" s="120">
        <f>BK131</f>
        <v>0</v>
      </c>
      <c r="L131" s="32"/>
      <c r="M131" s="62"/>
      <c r="N131" s="53"/>
      <c r="O131" s="53"/>
      <c r="P131" s="121">
        <f>P132+P138+P142+P222</f>
        <v>0</v>
      </c>
      <c r="Q131" s="53"/>
      <c r="R131" s="121">
        <f>R132+R138+R142+R222</f>
        <v>1.1595000000000001E-2</v>
      </c>
      <c r="S131" s="53"/>
      <c r="T131" s="122">
        <f>T132+T138+T142+T222</f>
        <v>0</v>
      </c>
      <c r="AT131" s="17" t="s">
        <v>75</v>
      </c>
      <c r="AU131" s="17" t="s">
        <v>167</v>
      </c>
      <c r="BK131" s="123">
        <f>BK132+BK138+BK142+BK222</f>
        <v>0</v>
      </c>
    </row>
    <row r="132" spans="2:65" s="11" customFormat="1" ht="25.9" customHeight="1">
      <c r="B132" s="124"/>
      <c r="D132" s="125" t="s">
        <v>75</v>
      </c>
      <c r="E132" s="126" t="s">
        <v>247</v>
      </c>
      <c r="F132" s="126" t="s">
        <v>248</v>
      </c>
      <c r="I132" s="127"/>
      <c r="J132" s="128">
        <f>BK132</f>
        <v>0</v>
      </c>
      <c r="L132" s="124"/>
      <c r="M132" s="129"/>
      <c r="P132" s="130">
        <f>P133</f>
        <v>0</v>
      </c>
      <c r="R132" s="130">
        <f>R133</f>
        <v>0</v>
      </c>
      <c r="T132" s="131">
        <f>T133</f>
        <v>0</v>
      </c>
      <c r="AR132" s="125" t="s">
        <v>83</v>
      </c>
      <c r="AT132" s="132" t="s">
        <v>75</v>
      </c>
      <c r="AU132" s="132" t="s">
        <v>76</v>
      </c>
      <c r="AY132" s="125" t="s">
        <v>190</v>
      </c>
      <c r="BK132" s="133">
        <f>BK133</f>
        <v>0</v>
      </c>
    </row>
    <row r="133" spans="2:65" s="11" customFormat="1" ht="22.9" customHeight="1">
      <c r="B133" s="124"/>
      <c r="D133" s="125" t="s">
        <v>75</v>
      </c>
      <c r="E133" s="134" t="s">
        <v>445</v>
      </c>
      <c r="F133" s="134" t="s">
        <v>446</v>
      </c>
      <c r="I133" s="127"/>
      <c r="J133" s="135">
        <f>BK133</f>
        <v>0</v>
      </c>
      <c r="L133" s="124"/>
      <c r="M133" s="129"/>
      <c r="P133" s="130">
        <f>SUM(P134:P137)</f>
        <v>0</v>
      </c>
      <c r="R133" s="130">
        <f>SUM(R134:R137)</f>
        <v>0</v>
      </c>
      <c r="T133" s="131">
        <f>SUM(T134:T137)</f>
        <v>0</v>
      </c>
      <c r="AR133" s="125" t="s">
        <v>83</v>
      </c>
      <c r="AT133" s="132" t="s">
        <v>75</v>
      </c>
      <c r="AU133" s="132" t="s">
        <v>83</v>
      </c>
      <c r="AY133" s="125" t="s">
        <v>190</v>
      </c>
      <c r="BK133" s="133">
        <f>SUM(BK134:BK137)</f>
        <v>0</v>
      </c>
    </row>
    <row r="134" spans="2:65" s="1" customFormat="1" ht="16.5" customHeight="1">
      <c r="B134" s="32"/>
      <c r="C134" s="136" t="s">
        <v>83</v>
      </c>
      <c r="D134" s="136" t="s">
        <v>193</v>
      </c>
      <c r="E134" s="137" t="s">
        <v>1237</v>
      </c>
      <c r="F134" s="138" t="s">
        <v>3159</v>
      </c>
      <c r="G134" s="139" t="s">
        <v>380</v>
      </c>
      <c r="H134" s="140">
        <v>400.5</v>
      </c>
      <c r="I134" s="141"/>
      <c r="J134" s="142">
        <f>ROUND(I134*H134,2)</f>
        <v>0</v>
      </c>
      <c r="K134" s="138" t="s">
        <v>1</v>
      </c>
      <c r="L134" s="32"/>
      <c r="M134" s="143" t="s">
        <v>1</v>
      </c>
      <c r="N134" s="144" t="s">
        <v>41</v>
      </c>
      <c r="P134" s="145">
        <f>O134*H134</f>
        <v>0</v>
      </c>
      <c r="Q134" s="145">
        <v>0</v>
      </c>
      <c r="R134" s="145">
        <f>Q134*H134</f>
        <v>0</v>
      </c>
      <c r="S134" s="145">
        <v>0</v>
      </c>
      <c r="T134" s="146">
        <f>S134*H134</f>
        <v>0</v>
      </c>
      <c r="AR134" s="147" t="s">
        <v>217</v>
      </c>
      <c r="AT134" s="147" t="s">
        <v>193</v>
      </c>
      <c r="AU134" s="147" t="s">
        <v>85</v>
      </c>
      <c r="AY134" s="17" t="s">
        <v>190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83</v>
      </c>
      <c r="BK134" s="148">
        <f>ROUND(I134*H134,2)</f>
        <v>0</v>
      </c>
      <c r="BL134" s="17" t="s">
        <v>217</v>
      </c>
      <c r="BM134" s="147" t="s">
        <v>3414</v>
      </c>
    </row>
    <row r="135" spans="2:65" s="1" customFormat="1" ht="24.2" customHeight="1">
      <c r="B135" s="32"/>
      <c r="C135" s="136" t="s">
        <v>85</v>
      </c>
      <c r="D135" s="136" t="s">
        <v>193</v>
      </c>
      <c r="E135" s="137" t="s">
        <v>1247</v>
      </c>
      <c r="F135" s="138" t="s">
        <v>3161</v>
      </c>
      <c r="G135" s="139" t="s">
        <v>380</v>
      </c>
      <c r="H135" s="140">
        <v>4005</v>
      </c>
      <c r="I135" s="141"/>
      <c r="J135" s="142">
        <f>ROUND(I135*H135,2)</f>
        <v>0</v>
      </c>
      <c r="K135" s="138" t="s">
        <v>1</v>
      </c>
      <c r="L135" s="32"/>
      <c r="M135" s="143" t="s">
        <v>1</v>
      </c>
      <c r="N135" s="144" t="s">
        <v>41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217</v>
      </c>
      <c r="AT135" s="147" t="s">
        <v>193</v>
      </c>
      <c r="AU135" s="147" t="s">
        <v>85</v>
      </c>
      <c r="AY135" s="17" t="s">
        <v>190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83</v>
      </c>
      <c r="BK135" s="148">
        <f>ROUND(I135*H135,2)</f>
        <v>0</v>
      </c>
      <c r="BL135" s="17" t="s">
        <v>217</v>
      </c>
      <c r="BM135" s="147" t="s">
        <v>3415</v>
      </c>
    </row>
    <row r="136" spans="2:65" s="1" customFormat="1" ht="37.9" customHeight="1">
      <c r="B136" s="32"/>
      <c r="C136" s="136" t="s">
        <v>209</v>
      </c>
      <c r="D136" s="136" t="s">
        <v>193</v>
      </c>
      <c r="E136" s="137" t="s">
        <v>1265</v>
      </c>
      <c r="F136" s="138" t="s">
        <v>3163</v>
      </c>
      <c r="G136" s="139" t="s">
        <v>380</v>
      </c>
      <c r="H136" s="140">
        <v>22.655999999999999</v>
      </c>
      <c r="I136" s="141"/>
      <c r="J136" s="142">
        <f>ROUND(I136*H136,2)</f>
        <v>0</v>
      </c>
      <c r="K136" s="138" t="s">
        <v>1</v>
      </c>
      <c r="L136" s="32"/>
      <c r="M136" s="143" t="s">
        <v>1</v>
      </c>
      <c r="N136" s="144" t="s">
        <v>41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217</v>
      </c>
      <c r="AT136" s="147" t="s">
        <v>193</v>
      </c>
      <c r="AU136" s="147" t="s">
        <v>85</v>
      </c>
      <c r="AY136" s="17" t="s">
        <v>190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7" t="s">
        <v>83</v>
      </c>
      <c r="BK136" s="148">
        <f>ROUND(I136*H136,2)</f>
        <v>0</v>
      </c>
      <c r="BL136" s="17" t="s">
        <v>217</v>
      </c>
      <c r="BM136" s="147" t="s">
        <v>3416</v>
      </c>
    </row>
    <row r="137" spans="2:65" s="1" customFormat="1" ht="44.25" customHeight="1">
      <c r="B137" s="32"/>
      <c r="C137" s="136" t="s">
        <v>217</v>
      </c>
      <c r="D137" s="136" t="s">
        <v>193</v>
      </c>
      <c r="E137" s="137" t="s">
        <v>3165</v>
      </c>
      <c r="F137" s="138" t="s">
        <v>627</v>
      </c>
      <c r="G137" s="139" t="s">
        <v>380</v>
      </c>
      <c r="H137" s="140">
        <v>254.83</v>
      </c>
      <c r="I137" s="141"/>
      <c r="J137" s="142">
        <f>ROUND(I137*H137,2)</f>
        <v>0</v>
      </c>
      <c r="K137" s="138" t="s">
        <v>1</v>
      </c>
      <c r="L137" s="32"/>
      <c r="M137" s="143" t="s">
        <v>1</v>
      </c>
      <c r="N137" s="144" t="s">
        <v>41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217</v>
      </c>
      <c r="AT137" s="147" t="s">
        <v>193</v>
      </c>
      <c r="AU137" s="147" t="s">
        <v>85</v>
      </c>
      <c r="AY137" s="17" t="s">
        <v>190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83</v>
      </c>
      <c r="BK137" s="148">
        <f>ROUND(I137*H137,2)</f>
        <v>0</v>
      </c>
      <c r="BL137" s="17" t="s">
        <v>217</v>
      </c>
      <c r="BM137" s="147" t="s">
        <v>3417</v>
      </c>
    </row>
    <row r="138" spans="2:65" s="11" customFormat="1" ht="25.9" customHeight="1">
      <c r="B138" s="124"/>
      <c r="D138" s="125" t="s">
        <v>75</v>
      </c>
      <c r="E138" s="126" t="s">
        <v>1289</v>
      </c>
      <c r="F138" s="126" t="s">
        <v>1290</v>
      </c>
      <c r="I138" s="127"/>
      <c r="J138" s="128">
        <f>BK138</f>
        <v>0</v>
      </c>
      <c r="L138" s="124"/>
      <c r="M138" s="129"/>
      <c r="P138" s="130">
        <f>P139</f>
        <v>0</v>
      </c>
      <c r="R138" s="130">
        <f>R139</f>
        <v>0</v>
      </c>
      <c r="T138" s="131">
        <f>T139</f>
        <v>0</v>
      </c>
      <c r="AR138" s="125" t="s">
        <v>85</v>
      </c>
      <c r="AT138" s="132" t="s">
        <v>75</v>
      </c>
      <c r="AU138" s="132" t="s">
        <v>76</v>
      </c>
      <c r="AY138" s="125" t="s">
        <v>190</v>
      </c>
      <c r="BK138" s="133">
        <f>BK139</f>
        <v>0</v>
      </c>
    </row>
    <row r="139" spans="2:65" s="11" customFormat="1" ht="22.9" customHeight="1">
      <c r="B139" s="124"/>
      <c r="D139" s="125" t="s">
        <v>75</v>
      </c>
      <c r="E139" s="134" t="s">
        <v>1305</v>
      </c>
      <c r="F139" s="134" t="s">
        <v>1306</v>
      </c>
      <c r="I139" s="127"/>
      <c r="J139" s="135">
        <f>BK139</f>
        <v>0</v>
      </c>
      <c r="L139" s="124"/>
      <c r="M139" s="129"/>
      <c r="P139" s="130">
        <f>SUM(P140:P141)</f>
        <v>0</v>
      </c>
      <c r="R139" s="130">
        <f>SUM(R140:R141)</f>
        <v>0</v>
      </c>
      <c r="T139" s="131">
        <f>SUM(T140:T141)</f>
        <v>0</v>
      </c>
      <c r="AR139" s="125" t="s">
        <v>85</v>
      </c>
      <c r="AT139" s="132" t="s">
        <v>75</v>
      </c>
      <c r="AU139" s="132" t="s">
        <v>83</v>
      </c>
      <c r="AY139" s="125" t="s">
        <v>190</v>
      </c>
      <c r="BK139" s="133">
        <f>SUM(BK140:BK141)</f>
        <v>0</v>
      </c>
    </row>
    <row r="140" spans="2:65" s="1" customFormat="1" ht="37.9" customHeight="1">
      <c r="B140" s="32"/>
      <c r="C140" s="136" t="s">
        <v>189</v>
      </c>
      <c r="D140" s="136" t="s">
        <v>193</v>
      </c>
      <c r="E140" s="137" t="s">
        <v>3167</v>
      </c>
      <c r="F140" s="138" t="s">
        <v>3168</v>
      </c>
      <c r="G140" s="139" t="s">
        <v>271</v>
      </c>
      <c r="H140" s="140">
        <v>1</v>
      </c>
      <c r="I140" s="141"/>
      <c r="J140" s="142">
        <f>ROUND(I140*H140,2)</f>
        <v>0</v>
      </c>
      <c r="K140" s="138" t="s">
        <v>1</v>
      </c>
      <c r="L140" s="32"/>
      <c r="M140" s="143" t="s">
        <v>1</v>
      </c>
      <c r="N140" s="144" t="s">
        <v>41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367</v>
      </c>
      <c r="AT140" s="147" t="s">
        <v>193</v>
      </c>
      <c r="AU140" s="147" t="s">
        <v>85</v>
      </c>
      <c r="AY140" s="17" t="s">
        <v>190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83</v>
      </c>
      <c r="BK140" s="148">
        <f>ROUND(I140*H140,2)</f>
        <v>0</v>
      </c>
      <c r="BL140" s="17" t="s">
        <v>367</v>
      </c>
      <c r="BM140" s="147" t="s">
        <v>3418</v>
      </c>
    </row>
    <row r="141" spans="2:65" s="1" customFormat="1" ht="24.2" customHeight="1">
      <c r="B141" s="32"/>
      <c r="C141" s="136" t="s">
        <v>231</v>
      </c>
      <c r="D141" s="136" t="s">
        <v>193</v>
      </c>
      <c r="E141" s="137" t="s">
        <v>3170</v>
      </c>
      <c r="F141" s="138" t="s">
        <v>3171</v>
      </c>
      <c r="G141" s="139" t="s">
        <v>271</v>
      </c>
      <c r="H141" s="140">
        <v>1</v>
      </c>
      <c r="I141" s="141"/>
      <c r="J141" s="142">
        <f>ROUND(I141*H141,2)</f>
        <v>0</v>
      </c>
      <c r="K141" s="138" t="s">
        <v>1</v>
      </c>
      <c r="L141" s="32"/>
      <c r="M141" s="143" t="s">
        <v>1</v>
      </c>
      <c r="N141" s="144" t="s">
        <v>41</v>
      </c>
      <c r="P141" s="145">
        <f>O141*H141</f>
        <v>0</v>
      </c>
      <c r="Q141" s="145">
        <v>0</v>
      </c>
      <c r="R141" s="145">
        <f>Q141*H141</f>
        <v>0</v>
      </c>
      <c r="S141" s="145">
        <v>0</v>
      </c>
      <c r="T141" s="146">
        <f>S141*H141</f>
        <v>0</v>
      </c>
      <c r="AR141" s="147" t="s">
        <v>367</v>
      </c>
      <c r="AT141" s="147" t="s">
        <v>193</v>
      </c>
      <c r="AU141" s="147" t="s">
        <v>85</v>
      </c>
      <c r="AY141" s="17" t="s">
        <v>190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83</v>
      </c>
      <c r="BK141" s="148">
        <f>ROUND(I141*H141,2)</f>
        <v>0</v>
      </c>
      <c r="BL141" s="17" t="s">
        <v>367</v>
      </c>
      <c r="BM141" s="147" t="s">
        <v>3419</v>
      </c>
    </row>
    <row r="142" spans="2:65" s="11" customFormat="1" ht="25.9" customHeight="1">
      <c r="B142" s="124"/>
      <c r="D142" s="125" t="s">
        <v>75</v>
      </c>
      <c r="E142" s="126" t="s">
        <v>615</v>
      </c>
      <c r="F142" s="126" t="s">
        <v>3173</v>
      </c>
      <c r="I142" s="127"/>
      <c r="J142" s="128">
        <f>BK142</f>
        <v>0</v>
      </c>
      <c r="L142" s="124"/>
      <c r="M142" s="129"/>
      <c r="P142" s="130">
        <f>P143+P180+P183+P210</f>
        <v>0</v>
      </c>
      <c r="R142" s="130">
        <f>R143+R180+R183+R210</f>
        <v>1.1595000000000001E-2</v>
      </c>
      <c r="T142" s="131">
        <f>T143+T180+T183+T210</f>
        <v>0</v>
      </c>
      <c r="AR142" s="125" t="s">
        <v>209</v>
      </c>
      <c r="AT142" s="132" t="s">
        <v>75</v>
      </c>
      <c r="AU142" s="132" t="s">
        <v>76</v>
      </c>
      <c r="AY142" s="125" t="s">
        <v>190</v>
      </c>
      <c r="BK142" s="133">
        <f>BK143+BK180+BK183+BK210</f>
        <v>0</v>
      </c>
    </row>
    <row r="143" spans="2:65" s="11" customFormat="1" ht="22.9" customHeight="1">
      <c r="B143" s="124"/>
      <c r="D143" s="125" t="s">
        <v>75</v>
      </c>
      <c r="E143" s="134" t="s">
        <v>3174</v>
      </c>
      <c r="F143" s="134" t="s">
        <v>3175</v>
      </c>
      <c r="I143" s="127"/>
      <c r="J143" s="135">
        <f>BK143</f>
        <v>0</v>
      </c>
      <c r="L143" s="124"/>
      <c r="M143" s="129"/>
      <c r="P143" s="130">
        <f>SUM(P144:P179)</f>
        <v>0</v>
      </c>
      <c r="R143" s="130">
        <f>SUM(R144:R179)</f>
        <v>8.9700000000000005E-3</v>
      </c>
      <c r="T143" s="131">
        <f>SUM(T144:T179)</f>
        <v>0</v>
      </c>
      <c r="AR143" s="125" t="s">
        <v>209</v>
      </c>
      <c r="AT143" s="132" t="s">
        <v>75</v>
      </c>
      <c r="AU143" s="132" t="s">
        <v>83</v>
      </c>
      <c r="AY143" s="125" t="s">
        <v>190</v>
      </c>
      <c r="BK143" s="133">
        <f>SUM(BK144:BK179)</f>
        <v>0</v>
      </c>
    </row>
    <row r="144" spans="2:65" s="1" customFormat="1" ht="37.9" customHeight="1">
      <c r="B144" s="32"/>
      <c r="C144" s="136" t="s">
        <v>238</v>
      </c>
      <c r="D144" s="136" t="s">
        <v>193</v>
      </c>
      <c r="E144" s="137" t="s">
        <v>3420</v>
      </c>
      <c r="F144" s="138" t="s">
        <v>3421</v>
      </c>
      <c r="G144" s="139" t="s">
        <v>271</v>
      </c>
      <c r="H144" s="140">
        <v>1</v>
      </c>
      <c r="I144" s="141"/>
      <c r="J144" s="142">
        <f>ROUND(I144*H144,2)</f>
        <v>0</v>
      </c>
      <c r="K144" s="138" t="s">
        <v>1</v>
      </c>
      <c r="L144" s="32"/>
      <c r="M144" s="143" t="s">
        <v>1</v>
      </c>
      <c r="N144" s="144" t="s">
        <v>41</v>
      </c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AR144" s="147" t="s">
        <v>825</v>
      </c>
      <c r="AT144" s="147" t="s">
        <v>193</v>
      </c>
      <c r="AU144" s="147" t="s">
        <v>85</v>
      </c>
      <c r="AY144" s="17" t="s">
        <v>190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7" t="s">
        <v>83</v>
      </c>
      <c r="BK144" s="148">
        <f>ROUND(I144*H144,2)</f>
        <v>0</v>
      </c>
      <c r="BL144" s="17" t="s">
        <v>825</v>
      </c>
      <c r="BM144" s="147" t="s">
        <v>3422</v>
      </c>
    </row>
    <row r="145" spans="2:65" s="1" customFormat="1" ht="33" customHeight="1">
      <c r="B145" s="32"/>
      <c r="C145" s="136" t="s">
        <v>500</v>
      </c>
      <c r="D145" s="136" t="s">
        <v>193</v>
      </c>
      <c r="E145" s="137" t="s">
        <v>3176</v>
      </c>
      <c r="F145" s="138" t="s">
        <v>3177</v>
      </c>
      <c r="G145" s="139" t="s">
        <v>271</v>
      </c>
      <c r="H145" s="140">
        <v>38</v>
      </c>
      <c r="I145" s="141"/>
      <c r="J145" s="142">
        <f>ROUND(I145*H145,2)</f>
        <v>0</v>
      </c>
      <c r="K145" s="138" t="s">
        <v>1</v>
      </c>
      <c r="L145" s="32"/>
      <c r="M145" s="143" t="s">
        <v>1</v>
      </c>
      <c r="N145" s="144" t="s">
        <v>41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825</v>
      </c>
      <c r="AT145" s="147" t="s">
        <v>193</v>
      </c>
      <c r="AU145" s="147" t="s">
        <v>85</v>
      </c>
      <c r="AY145" s="17" t="s">
        <v>190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83</v>
      </c>
      <c r="BK145" s="148">
        <f>ROUND(I145*H145,2)</f>
        <v>0</v>
      </c>
      <c r="BL145" s="17" t="s">
        <v>825</v>
      </c>
      <c r="BM145" s="147" t="s">
        <v>2020</v>
      </c>
    </row>
    <row r="146" spans="2:65" s="1" customFormat="1" ht="24.2" customHeight="1">
      <c r="B146" s="32"/>
      <c r="C146" s="136" t="s">
        <v>391</v>
      </c>
      <c r="D146" s="136" t="s">
        <v>193</v>
      </c>
      <c r="E146" s="137" t="s">
        <v>3182</v>
      </c>
      <c r="F146" s="138" t="s">
        <v>3183</v>
      </c>
      <c r="G146" s="139" t="s">
        <v>435</v>
      </c>
      <c r="H146" s="140">
        <v>718.2</v>
      </c>
      <c r="I146" s="141"/>
      <c r="J146" s="142">
        <f>ROUND(I146*H146,2)</f>
        <v>0</v>
      </c>
      <c r="K146" s="138" t="s">
        <v>1</v>
      </c>
      <c r="L146" s="32"/>
      <c r="M146" s="143" t="s">
        <v>1</v>
      </c>
      <c r="N146" s="144" t="s">
        <v>41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47" t="s">
        <v>825</v>
      </c>
      <c r="AT146" s="147" t="s">
        <v>193</v>
      </c>
      <c r="AU146" s="147" t="s">
        <v>85</v>
      </c>
      <c r="AY146" s="17" t="s">
        <v>190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7" t="s">
        <v>83</v>
      </c>
      <c r="BK146" s="148">
        <f>ROUND(I146*H146,2)</f>
        <v>0</v>
      </c>
      <c r="BL146" s="17" t="s">
        <v>825</v>
      </c>
      <c r="BM146" s="147" t="s">
        <v>3423</v>
      </c>
    </row>
    <row r="147" spans="2:65" s="1" customFormat="1" ht="37.9" customHeight="1">
      <c r="B147" s="32"/>
      <c r="C147" s="136" t="s">
        <v>511</v>
      </c>
      <c r="D147" s="136" t="s">
        <v>193</v>
      </c>
      <c r="E147" s="137" t="s">
        <v>3185</v>
      </c>
      <c r="F147" s="138" t="s">
        <v>3186</v>
      </c>
      <c r="G147" s="139" t="s">
        <v>435</v>
      </c>
      <c r="H147" s="140">
        <v>152</v>
      </c>
      <c r="I147" s="141"/>
      <c r="J147" s="142">
        <f>ROUND(I147*H147,2)</f>
        <v>0</v>
      </c>
      <c r="K147" s="138" t="s">
        <v>1</v>
      </c>
      <c r="L147" s="32"/>
      <c r="M147" s="143" t="s">
        <v>1</v>
      </c>
      <c r="N147" s="144" t="s">
        <v>41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825</v>
      </c>
      <c r="AT147" s="147" t="s">
        <v>193</v>
      </c>
      <c r="AU147" s="147" t="s">
        <v>85</v>
      </c>
      <c r="AY147" s="17" t="s">
        <v>190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83</v>
      </c>
      <c r="BK147" s="148">
        <f>ROUND(I147*H147,2)</f>
        <v>0</v>
      </c>
      <c r="BL147" s="17" t="s">
        <v>825</v>
      </c>
      <c r="BM147" s="147" t="s">
        <v>2022</v>
      </c>
    </row>
    <row r="148" spans="2:65" s="1" customFormat="1" ht="16.5" customHeight="1">
      <c r="B148" s="32"/>
      <c r="C148" s="183" t="s">
        <v>518</v>
      </c>
      <c r="D148" s="183" t="s">
        <v>615</v>
      </c>
      <c r="E148" s="184" t="s">
        <v>3188</v>
      </c>
      <c r="F148" s="185" t="s">
        <v>3189</v>
      </c>
      <c r="G148" s="186" t="s">
        <v>435</v>
      </c>
      <c r="H148" s="187">
        <v>870.2</v>
      </c>
      <c r="I148" s="188"/>
      <c r="J148" s="189">
        <f>ROUND(I148*H148,2)</f>
        <v>0</v>
      </c>
      <c r="K148" s="185" t="s">
        <v>1</v>
      </c>
      <c r="L148" s="190"/>
      <c r="M148" s="191" t="s">
        <v>1</v>
      </c>
      <c r="N148" s="192" t="s">
        <v>41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2953</v>
      </c>
      <c r="AT148" s="147" t="s">
        <v>615</v>
      </c>
      <c r="AU148" s="147" t="s">
        <v>85</v>
      </c>
      <c r="AY148" s="17" t="s">
        <v>190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83</v>
      </c>
      <c r="BK148" s="148">
        <f>ROUND(I148*H148,2)</f>
        <v>0</v>
      </c>
      <c r="BL148" s="17" t="s">
        <v>825</v>
      </c>
      <c r="BM148" s="147" t="s">
        <v>3424</v>
      </c>
    </row>
    <row r="149" spans="2:65" s="1" customFormat="1" ht="37.9" customHeight="1">
      <c r="B149" s="32"/>
      <c r="C149" s="136" t="s">
        <v>526</v>
      </c>
      <c r="D149" s="136" t="s">
        <v>193</v>
      </c>
      <c r="E149" s="137" t="s">
        <v>3191</v>
      </c>
      <c r="F149" s="138" t="s">
        <v>3192</v>
      </c>
      <c r="G149" s="139" t="s">
        <v>435</v>
      </c>
      <c r="H149" s="140">
        <v>237</v>
      </c>
      <c r="I149" s="141"/>
      <c r="J149" s="142">
        <f>ROUND(I149*H149,2)</f>
        <v>0</v>
      </c>
      <c r="K149" s="138" t="s">
        <v>1</v>
      </c>
      <c r="L149" s="32"/>
      <c r="M149" s="143" t="s">
        <v>1</v>
      </c>
      <c r="N149" s="144" t="s">
        <v>41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825</v>
      </c>
      <c r="AT149" s="147" t="s">
        <v>193</v>
      </c>
      <c r="AU149" s="147" t="s">
        <v>85</v>
      </c>
      <c r="AY149" s="17" t="s">
        <v>190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83</v>
      </c>
      <c r="BK149" s="148">
        <f>ROUND(I149*H149,2)</f>
        <v>0</v>
      </c>
      <c r="BL149" s="17" t="s">
        <v>825</v>
      </c>
      <c r="BM149" s="147" t="s">
        <v>2023</v>
      </c>
    </row>
    <row r="150" spans="2:65" s="1" customFormat="1" ht="37.9" customHeight="1">
      <c r="B150" s="32"/>
      <c r="C150" s="183" t="s">
        <v>533</v>
      </c>
      <c r="D150" s="183" t="s">
        <v>615</v>
      </c>
      <c r="E150" s="184" t="s">
        <v>3194</v>
      </c>
      <c r="F150" s="185" t="s">
        <v>3195</v>
      </c>
      <c r="G150" s="186" t="s">
        <v>435</v>
      </c>
      <c r="H150" s="187">
        <v>370</v>
      </c>
      <c r="I150" s="188"/>
      <c r="J150" s="189">
        <f>ROUND(I150*H150,2)</f>
        <v>0</v>
      </c>
      <c r="K150" s="185" t="s">
        <v>1</v>
      </c>
      <c r="L150" s="190"/>
      <c r="M150" s="191" t="s">
        <v>1</v>
      </c>
      <c r="N150" s="192" t="s">
        <v>41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47" t="s">
        <v>2953</v>
      </c>
      <c r="AT150" s="147" t="s">
        <v>615</v>
      </c>
      <c r="AU150" s="147" t="s">
        <v>85</v>
      </c>
      <c r="AY150" s="17" t="s">
        <v>190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83</v>
      </c>
      <c r="BK150" s="148">
        <f>ROUND(I150*H150,2)</f>
        <v>0</v>
      </c>
      <c r="BL150" s="17" t="s">
        <v>825</v>
      </c>
      <c r="BM150" s="147" t="s">
        <v>3425</v>
      </c>
    </row>
    <row r="151" spans="2:65" s="1" customFormat="1" ht="24.2" customHeight="1">
      <c r="B151" s="32"/>
      <c r="C151" s="136" t="s">
        <v>349</v>
      </c>
      <c r="D151" s="136" t="s">
        <v>193</v>
      </c>
      <c r="E151" s="137" t="s">
        <v>3203</v>
      </c>
      <c r="F151" s="138" t="s">
        <v>3204</v>
      </c>
      <c r="G151" s="139" t="s">
        <v>271</v>
      </c>
      <c r="H151" s="140">
        <v>19</v>
      </c>
      <c r="I151" s="141"/>
      <c r="J151" s="142">
        <f>ROUND(I151*H151,2)</f>
        <v>0</v>
      </c>
      <c r="K151" s="138" t="s">
        <v>1</v>
      </c>
      <c r="L151" s="32"/>
      <c r="M151" s="143" t="s">
        <v>1</v>
      </c>
      <c r="N151" s="144" t="s">
        <v>41</v>
      </c>
      <c r="P151" s="145">
        <f>O151*H151</f>
        <v>0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AR151" s="147" t="s">
        <v>825</v>
      </c>
      <c r="AT151" s="147" t="s">
        <v>193</v>
      </c>
      <c r="AU151" s="147" t="s">
        <v>85</v>
      </c>
      <c r="AY151" s="17" t="s">
        <v>190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83</v>
      </c>
      <c r="BK151" s="148">
        <f>ROUND(I151*H151,2)</f>
        <v>0</v>
      </c>
      <c r="BL151" s="17" t="s">
        <v>825</v>
      </c>
      <c r="BM151" s="147" t="s">
        <v>3426</v>
      </c>
    </row>
    <row r="152" spans="2:65" s="1" customFormat="1" ht="24.2" customHeight="1">
      <c r="B152" s="32"/>
      <c r="C152" s="136" t="s">
        <v>8</v>
      </c>
      <c r="D152" s="136" t="s">
        <v>193</v>
      </c>
      <c r="E152" s="137" t="s">
        <v>3206</v>
      </c>
      <c r="F152" s="138" t="s">
        <v>3207</v>
      </c>
      <c r="G152" s="139" t="s">
        <v>271</v>
      </c>
      <c r="H152" s="140">
        <v>8</v>
      </c>
      <c r="I152" s="141"/>
      <c r="J152" s="142">
        <f>ROUND(I152*H152,2)</f>
        <v>0</v>
      </c>
      <c r="K152" s="138" t="s">
        <v>1</v>
      </c>
      <c r="L152" s="32"/>
      <c r="M152" s="143" t="s">
        <v>1</v>
      </c>
      <c r="N152" s="144" t="s">
        <v>41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825</v>
      </c>
      <c r="AT152" s="147" t="s">
        <v>193</v>
      </c>
      <c r="AU152" s="147" t="s">
        <v>85</v>
      </c>
      <c r="AY152" s="17" t="s">
        <v>190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83</v>
      </c>
      <c r="BK152" s="148">
        <f>ROUND(I152*H152,2)</f>
        <v>0</v>
      </c>
      <c r="BL152" s="17" t="s">
        <v>825</v>
      </c>
      <c r="BM152" s="147" t="s">
        <v>3427</v>
      </c>
    </row>
    <row r="153" spans="2:65" s="1" customFormat="1" ht="24.2" customHeight="1">
      <c r="B153" s="32"/>
      <c r="C153" s="136" t="s">
        <v>367</v>
      </c>
      <c r="D153" s="136" t="s">
        <v>193</v>
      </c>
      <c r="E153" s="137" t="s">
        <v>3212</v>
      </c>
      <c r="F153" s="138" t="s">
        <v>3213</v>
      </c>
      <c r="G153" s="139" t="s">
        <v>196</v>
      </c>
      <c r="H153" s="140">
        <v>27</v>
      </c>
      <c r="I153" s="141"/>
      <c r="J153" s="142">
        <f>ROUND(I153*H153,2)</f>
        <v>0</v>
      </c>
      <c r="K153" s="138" t="s">
        <v>1</v>
      </c>
      <c r="L153" s="32"/>
      <c r="M153" s="143" t="s">
        <v>1</v>
      </c>
      <c r="N153" s="144" t="s">
        <v>41</v>
      </c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AR153" s="147" t="s">
        <v>825</v>
      </c>
      <c r="AT153" s="147" t="s">
        <v>193</v>
      </c>
      <c r="AU153" s="147" t="s">
        <v>85</v>
      </c>
      <c r="AY153" s="17" t="s">
        <v>190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83</v>
      </c>
      <c r="BK153" s="148">
        <f>ROUND(I153*H153,2)</f>
        <v>0</v>
      </c>
      <c r="BL153" s="17" t="s">
        <v>825</v>
      </c>
      <c r="BM153" s="147" t="s">
        <v>3428</v>
      </c>
    </row>
    <row r="154" spans="2:65" s="1" customFormat="1" ht="24.2" customHeight="1">
      <c r="B154" s="32"/>
      <c r="C154" s="183" t="s">
        <v>258</v>
      </c>
      <c r="D154" s="183" t="s">
        <v>615</v>
      </c>
      <c r="E154" s="184" t="s">
        <v>3215</v>
      </c>
      <c r="F154" s="185" t="s">
        <v>3216</v>
      </c>
      <c r="G154" s="186" t="s">
        <v>271</v>
      </c>
      <c r="H154" s="187">
        <v>8</v>
      </c>
      <c r="I154" s="188"/>
      <c r="J154" s="189">
        <f>ROUND(I154*H154,2)</f>
        <v>0</v>
      </c>
      <c r="K154" s="185" t="s">
        <v>1</v>
      </c>
      <c r="L154" s="190"/>
      <c r="M154" s="191" t="s">
        <v>1</v>
      </c>
      <c r="N154" s="192" t="s">
        <v>41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2953</v>
      </c>
      <c r="AT154" s="147" t="s">
        <v>615</v>
      </c>
      <c r="AU154" s="147" t="s">
        <v>85</v>
      </c>
      <c r="AY154" s="17" t="s">
        <v>190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83</v>
      </c>
      <c r="BK154" s="148">
        <f>ROUND(I154*H154,2)</f>
        <v>0</v>
      </c>
      <c r="BL154" s="17" t="s">
        <v>825</v>
      </c>
      <c r="BM154" s="147" t="s">
        <v>3429</v>
      </c>
    </row>
    <row r="155" spans="2:65" s="1" customFormat="1" ht="24.2" customHeight="1">
      <c r="B155" s="32"/>
      <c r="C155" s="183" t="s">
        <v>414</v>
      </c>
      <c r="D155" s="183" t="s">
        <v>615</v>
      </c>
      <c r="E155" s="184" t="s">
        <v>3218</v>
      </c>
      <c r="F155" s="185" t="s">
        <v>3219</v>
      </c>
      <c r="G155" s="186" t="s">
        <v>271</v>
      </c>
      <c r="H155" s="187">
        <v>2</v>
      </c>
      <c r="I155" s="188"/>
      <c r="J155" s="189">
        <f>ROUND(I155*H155,2)</f>
        <v>0</v>
      </c>
      <c r="K155" s="185" t="s">
        <v>1</v>
      </c>
      <c r="L155" s="190"/>
      <c r="M155" s="191" t="s">
        <v>1</v>
      </c>
      <c r="N155" s="192" t="s">
        <v>41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2953</v>
      </c>
      <c r="AT155" s="147" t="s">
        <v>615</v>
      </c>
      <c r="AU155" s="147" t="s">
        <v>85</v>
      </c>
      <c r="AY155" s="17" t="s">
        <v>190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7" t="s">
        <v>83</v>
      </c>
      <c r="BK155" s="148">
        <f>ROUND(I155*H155,2)</f>
        <v>0</v>
      </c>
      <c r="BL155" s="17" t="s">
        <v>825</v>
      </c>
      <c r="BM155" s="147" t="s">
        <v>3430</v>
      </c>
    </row>
    <row r="156" spans="2:65" s="1" customFormat="1" ht="24.2" customHeight="1">
      <c r="B156" s="32"/>
      <c r="C156" s="183" t="s">
        <v>419</v>
      </c>
      <c r="D156" s="183" t="s">
        <v>615</v>
      </c>
      <c r="E156" s="184" t="s">
        <v>3220</v>
      </c>
      <c r="F156" s="185" t="s">
        <v>3221</v>
      </c>
      <c r="G156" s="186" t="s">
        <v>271</v>
      </c>
      <c r="H156" s="187">
        <v>1</v>
      </c>
      <c r="I156" s="188"/>
      <c r="J156" s="189">
        <f>ROUND(I156*H156,2)</f>
        <v>0</v>
      </c>
      <c r="K156" s="185" t="s">
        <v>1</v>
      </c>
      <c r="L156" s="190"/>
      <c r="M156" s="191" t="s">
        <v>1</v>
      </c>
      <c r="N156" s="192" t="s">
        <v>41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2953</v>
      </c>
      <c r="AT156" s="147" t="s">
        <v>615</v>
      </c>
      <c r="AU156" s="147" t="s">
        <v>85</v>
      </c>
      <c r="AY156" s="17" t="s">
        <v>190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83</v>
      </c>
      <c r="BK156" s="148">
        <f>ROUND(I156*H156,2)</f>
        <v>0</v>
      </c>
      <c r="BL156" s="17" t="s">
        <v>825</v>
      </c>
      <c r="BM156" s="147" t="s">
        <v>3431</v>
      </c>
    </row>
    <row r="157" spans="2:65" s="1" customFormat="1" ht="24.2" customHeight="1">
      <c r="B157" s="32"/>
      <c r="C157" s="183" t="s">
        <v>408</v>
      </c>
      <c r="D157" s="183" t="s">
        <v>615</v>
      </c>
      <c r="E157" s="184" t="s">
        <v>3432</v>
      </c>
      <c r="F157" s="185" t="s">
        <v>3433</v>
      </c>
      <c r="G157" s="186" t="s">
        <v>271</v>
      </c>
      <c r="H157" s="187">
        <v>9</v>
      </c>
      <c r="I157" s="188"/>
      <c r="J157" s="189">
        <f>ROUND(I157*H157,2)</f>
        <v>0</v>
      </c>
      <c r="K157" s="185" t="s">
        <v>1</v>
      </c>
      <c r="L157" s="190"/>
      <c r="M157" s="191" t="s">
        <v>1</v>
      </c>
      <c r="N157" s="192" t="s">
        <v>41</v>
      </c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AR157" s="147" t="s">
        <v>2953</v>
      </c>
      <c r="AT157" s="147" t="s">
        <v>615</v>
      </c>
      <c r="AU157" s="147" t="s">
        <v>85</v>
      </c>
      <c r="AY157" s="17" t="s">
        <v>190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7" t="s">
        <v>83</v>
      </c>
      <c r="BK157" s="148">
        <f>ROUND(I157*H157,2)</f>
        <v>0</v>
      </c>
      <c r="BL157" s="17" t="s">
        <v>825</v>
      </c>
      <c r="BM157" s="147" t="s">
        <v>3434</v>
      </c>
    </row>
    <row r="158" spans="2:65" s="1" customFormat="1" ht="24.2" customHeight="1">
      <c r="B158" s="32"/>
      <c r="C158" s="183" t="s">
        <v>7</v>
      </c>
      <c r="D158" s="183" t="s">
        <v>615</v>
      </c>
      <c r="E158" s="184" t="s">
        <v>3435</v>
      </c>
      <c r="F158" s="185" t="s">
        <v>3436</v>
      </c>
      <c r="G158" s="186" t="s">
        <v>271</v>
      </c>
      <c r="H158" s="187">
        <v>7</v>
      </c>
      <c r="I158" s="188"/>
      <c r="J158" s="189">
        <f>ROUND(I158*H158,2)</f>
        <v>0</v>
      </c>
      <c r="K158" s="185" t="s">
        <v>1</v>
      </c>
      <c r="L158" s="190"/>
      <c r="M158" s="191" t="s">
        <v>1</v>
      </c>
      <c r="N158" s="192" t="s">
        <v>41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2953</v>
      </c>
      <c r="AT158" s="147" t="s">
        <v>615</v>
      </c>
      <c r="AU158" s="147" t="s">
        <v>85</v>
      </c>
      <c r="AY158" s="17" t="s">
        <v>190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83</v>
      </c>
      <c r="BK158" s="148">
        <f>ROUND(I158*H158,2)</f>
        <v>0</v>
      </c>
      <c r="BL158" s="17" t="s">
        <v>825</v>
      </c>
      <c r="BM158" s="147" t="s">
        <v>3437</v>
      </c>
    </row>
    <row r="159" spans="2:65" s="1" customFormat="1" ht="16.5" customHeight="1">
      <c r="B159" s="32"/>
      <c r="C159" s="136" t="s">
        <v>281</v>
      </c>
      <c r="D159" s="136" t="s">
        <v>193</v>
      </c>
      <c r="E159" s="137" t="s">
        <v>3226</v>
      </c>
      <c r="F159" s="138" t="s">
        <v>3227</v>
      </c>
      <c r="G159" s="139" t="s">
        <v>271</v>
      </c>
      <c r="H159" s="140">
        <v>6</v>
      </c>
      <c r="I159" s="141"/>
      <c r="J159" s="142">
        <f>ROUND(I159*H159,2)</f>
        <v>0</v>
      </c>
      <c r="K159" s="138" t="s">
        <v>1</v>
      </c>
      <c r="L159" s="32"/>
      <c r="M159" s="143" t="s">
        <v>1</v>
      </c>
      <c r="N159" s="144" t="s">
        <v>41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825</v>
      </c>
      <c r="AT159" s="147" t="s">
        <v>193</v>
      </c>
      <c r="AU159" s="147" t="s">
        <v>85</v>
      </c>
      <c r="AY159" s="17" t="s">
        <v>190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83</v>
      </c>
      <c r="BK159" s="148">
        <f>ROUND(I159*H159,2)</f>
        <v>0</v>
      </c>
      <c r="BL159" s="17" t="s">
        <v>825</v>
      </c>
      <c r="BM159" s="147" t="s">
        <v>3438</v>
      </c>
    </row>
    <row r="160" spans="2:65" s="1" customFormat="1" ht="24.2" customHeight="1">
      <c r="B160" s="32"/>
      <c r="C160" s="136" t="s">
        <v>343</v>
      </c>
      <c r="D160" s="136" t="s">
        <v>193</v>
      </c>
      <c r="E160" s="137" t="s">
        <v>3229</v>
      </c>
      <c r="F160" s="138" t="s">
        <v>3230</v>
      </c>
      <c r="G160" s="139" t="s">
        <v>271</v>
      </c>
      <c r="H160" s="140">
        <v>15</v>
      </c>
      <c r="I160" s="141"/>
      <c r="J160" s="142">
        <f>ROUND(I160*H160,2)</f>
        <v>0</v>
      </c>
      <c r="K160" s="138" t="s">
        <v>1</v>
      </c>
      <c r="L160" s="32"/>
      <c r="M160" s="143" t="s">
        <v>1</v>
      </c>
      <c r="N160" s="144" t="s">
        <v>41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825</v>
      </c>
      <c r="AT160" s="147" t="s">
        <v>193</v>
      </c>
      <c r="AU160" s="147" t="s">
        <v>85</v>
      </c>
      <c r="AY160" s="17" t="s">
        <v>190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83</v>
      </c>
      <c r="BK160" s="148">
        <f>ROUND(I160*H160,2)</f>
        <v>0</v>
      </c>
      <c r="BL160" s="17" t="s">
        <v>825</v>
      </c>
      <c r="BM160" s="147" t="s">
        <v>3439</v>
      </c>
    </row>
    <row r="161" spans="2:65" s="1" customFormat="1" ht="24.2" customHeight="1">
      <c r="B161" s="32"/>
      <c r="C161" s="183" t="s">
        <v>588</v>
      </c>
      <c r="D161" s="183" t="s">
        <v>615</v>
      </c>
      <c r="E161" s="184" t="s">
        <v>3232</v>
      </c>
      <c r="F161" s="185" t="s">
        <v>3233</v>
      </c>
      <c r="G161" s="186" t="s">
        <v>271</v>
      </c>
      <c r="H161" s="187">
        <v>6</v>
      </c>
      <c r="I161" s="188"/>
      <c r="J161" s="189">
        <f>ROUND(I161*H161,2)</f>
        <v>0</v>
      </c>
      <c r="K161" s="185" t="s">
        <v>1</v>
      </c>
      <c r="L161" s="190"/>
      <c r="M161" s="191" t="s">
        <v>1</v>
      </c>
      <c r="N161" s="192" t="s">
        <v>41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AR161" s="147" t="s">
        <v>2953</v>
      </c>
      <c r="AT161" s="147" t="s">
        <v>615</v>
      </c>
      <c r="AU161" s="147" t="s">
        <v>85</v>
      </c>
      <c r="AY161" s="17" t="s">
        <v>190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83</v>
      </c>
      <c r="BK161" s="148">
        <f>ROUND(I161*H161,2)</f>
        <v>0</v>
      </c>
      <c r="BL161" s="17" t="s">
        <v>825</v>
      </c>
      <c r="BM161" s="147" t="s">
        <v>3440</v>
      </c>
    </row>
    <row r="162" spans="2:65" s="1" customFormat="1" ht="24.2" customHeight="1">
      <c r="B162" s="32"/>
      <c r="C162" s="183" t="s">
        <v>595</v>
      </c>
      <c r="D162" s="183" t="s">
        <v>615</v>
      </c>
      <c r="E162" s="184" t="s">
        <v>3235</v>
      </c>
      <c r="F162" s="185" t="s">
        <v>3236</v>
      </c>
      <c r="G162" s="186" t="s">
        <v>271</v>
      </c>
      <c r="H162" s="187">
        <v>15</v>
      </c>
      <c r="I162" s="188"/>
      <c r="J162" s="189">
        <f>ROUND(I162*H162,2)</f>
        <v>0</v>
      </c>
      <c r="K162" s="185" t="s">
        <v>1</v>
      </c>
      <c r="L162" s="190"/>
      <c r="M162" s="191" t="s">
        <v>1</v>
      </c>
      <c r="N162" s="192" t="s">
        <v>41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2953</v>
      </c>
      <c r="AT162" s="147" t="s">
        <v>615</v>
      </c>
      <c r="AU162" s="147" t="s">
        <v>85</v>
      </c>
      <c r="AY162" s="17" t="s">
        <v>190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83</v>
      </c>
      <c r="BK162" s="148">
        <f>ROUND(I162*H162,2)</f>
        <v>0</v>
      </c>
      <c r="BL162" s="17" t="s">
        <v>825</v>
      </c>
      <c r="BM162" s="147" t="s">
        <v>3441</v>
      </c>
    </row>
    <row r="163" spans="2:65" s="1" customFormat="1" ht="24.2" customHeight="1">
      <c r="B163" s="32"/>
      <c r="C163" s="136" t="s">
        <v>377</v>
      </c>
      <c r="D163" s="136" t="s">
        <v>193</v>
      </c>
      <c r="E163" s="137" t="s">
        <v>3241</v>
      </c>
      <c r="F163" s="138" t="s">
        <v>3242</v>
      </c>
      <c r="G163" s="139" t="s">
        <v>271</v>
      </c>
      <c r="H163" s="140">
        <v>15</v>
      </c>
      <c r="I163" s="141"/>
      <c r="J163" s="142">
        <f>ROUND(I163*H163,2)</f>
        <v>0</v>
      </c>
      <c r="K163" s="138" t="s">
        <v>1</v>
      </c>
      <c r="L163" s="32"/>
      <c r="M163" s="143" t="s">
        <v>1</v>
      </c>
      <c r="N163" s="144" t="s">
        <v>41</v>
      </c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AR163" s="147" t="s">
        <v>825</v>
      </c>
      <c r="AT163" s="147" t="s">
        <v>193</v>
      </c>
      <c r="AU163" s="147" t="s">
        <v>85</v>
      </c>
      <c r="AY163" s="17" t="s">
        <v>190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83</v>
      </c>
      <c r="BK163" s="148">
        <f>ROUND(I163*H163,2)</f>
        <v>0</v>
      </c>
      <c r="BL163" s="17" t="s">
        <v>825</v>
      </c>
      <c r="BM163" s="147" t="s">
        <v>3442</v>
      </c>
    </row>
    <row r="164" spans="2:65" s="1" customFormat="1" ht="24.2" customHeight="1">
      <c r="B164" s="32"/>
      <c r="C164" s="136" t="s">
        <v>608</v>
      </c>
      <c r="D164" s="136" t="s">
        <v>193</v>
      </c>
      <c r="E164" s="137" t="s">
        <v>3244</v>
      </c>
      <c r="F164" s="138" t="s">
        <v>3245</v>
      </c>
      <c r="G164" s="139" t="s">
        <v>271</v>
      </c>
      <c r="H164" s="140">
        <v>6</v>
      </c>
      <c r="I164" s="141"/>
      <c r="J164" s="142">
        <f>ROUND(I164*H164,2)</f>
        <v>0</v>
      </c>
      <c r="K164" s="138" t="s">
        <v>1</v>
      </c>
      <c r="L164" s="32"/>
      <c r="M164" s="143" t="s">
        <v>1</v>
      </c>
      <c r="N164" s="144" t="s">
        <v>41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825</v>
      </c>
      <c r="AT164" s="147" t="s">
        <v>193</v>
      </c>
      <c r="AU164" s="147" t="s">
        <v>85</v>
      </c>
      <c r="AY164" s="17" t="s">
        <v>190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7" t="s">
        <v>83</v>
      </c>
      <c r="BK164" s="148">
        <f>ROUND(I164*H164,2)</f>
        <v>0</v>
      </c>
      <c r="BL164" s="17" t="s">
        <v>825</v>
      </c>
      <c r="BM164" s="147" t="s">
        <v>3443</v>
      </c>
    </row>
    <row r="165" spans="2:65" s="1" customFormat="1" ht="24.2" customHeight="1">
      <c r="B165" s="32"/>
      <c r="C165" s="183" t="s">
        <v>385</v>
      </c>
      <c r="D165" s="183" t="s">
        <v>615</v>
      </c>
      <c r="E165" s="184" t="s">
        <v>3246</v>
      </c>
      <c r="F165" s="185" t="s">
        <v>3247</v>
      </c>
      <c r="G165" s="186" t="s">
        <v>271</v>
      </c>
      <c r="H165" s="187">
        <v>11</v>
      </c>
      <c r="I165" s="188"/>
      <c r="J165" s="189">
        <f>ROUND(I165*H165,2)</f>
        <v>0</v>
      </c>
      <c r="K165" s="185" t="s">
        <v>1</v>
      </c>
      <c r="L165" s="190"/>
      <c r="M165" s="191" t="s">
        <v>1</v>
      </c>
      <c r="N165" s="192" t="s">
        <v>41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AR165" s="147" t="s">
        <v>2953</v>
      </c>
      <c r="AT165" s="147" t="s">
        <v>615</v>
      </c>
      <c r="AU165" s="147" t="s">
        <v>85</v>
      </c>
      <c r="AY165" s="17" t="s">
        <v>190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83</v>
      </c>
      <c r="BK165" s="148">
        <f>ROUND(I165*H165,2)</f>
        <v>0</v>
      </c>
      <c r="BL165" s="17" t="s">
        <v>825</v>
      </c>
      <c r="BM165" s="147" t="s">
        <v>3444</v>
      </c>
    </row>
    <row r="166" spans="2:65" s="1" customFormat="1" ht="24.2" customHeight="1">
      <c r="B166" s="32"/>
      <c r="C166" s="183" t="s">
        <v>268</v>
      </c>
      <c r="D166" s="183" t="s">
        <v>615</v>
      </c>
      <c r="E166" s="184" t="s">
        <v>3445</v>
      </c>
      <c r="F166" s="185" t="s">
        <v>3446</v>
      </c>
      <c r="G166" s="186" t="s">
        <v>271</v>
      </c>
      <c r="H166" s="187">
        <v>4</v>
      </c>
      <c r="I166" s="188"/>
      <c r="J166" s="189">
        <f>ROUND(I166*H166,2)</f>
        <v>0</v>
      </c>
      <c r="K166" s="185" t="s">
        <v>1</v>
      </c>
      <c r="L166" s="190"/>
      <c r="M166" s="191" t="s">
        <v>1</v>
      </c>
      <c r="N166" s="192" t="s">
        <v>41</v>
      </c>
      <c r="P166" s="145">
        <f>O166*H166</f>
        <v>0</v>
      </c>
      <c r="Q166" s="145">
        <v>0</v>
      </c>
      <c r="R166" s="145">
        <f>Q166*H166</f>
        <v>0</v>
      </c>
      <c r="S166" s="145">
        <v>0</v>
      </c>
      <c r="T166" s="146">
        <f>S166*H166</f>
        <v>0</v>
      </c>
      <c r="AR166" s="147" t="s">
        <v>2953</v>
      </c>
      <c r="AT166" s="147" t="s">
        <v>615</v>
      </c>
      <c r="AU166" s="147" t="s">
        <v>85</v>
      </c>
      <c r="AY166" s="17" t="s">
        <v>190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83</v>
      </c>
      <c r="BK166" s="148">
        <f>ROUND(I166*H166,2)</f>
        <v>0</v>
      </c>
      <c r="BL166" s="17" t="s">
        <v>825</v>
      </c>
      <c r="BM166" s="147" t="s">
        <v>3447</v>
      </c>
    </row>
    <row r="167" spans="2:65" s="1" customFormat="1" ht="24.2" customHeight="1">
      <c r="B167" s="32"/>
      <c r="C167" s="183" t="s">
        <v>275</v>
      </c>
      <c r="D167" s="183" t="s">
        <v>615</v>
      </c>
      <c r="E167" s="184" t="s">
        <v>3249</v>
      </c>
      <c r="F167" s="185" t="s">
        <v>3250</v>
      </c>
      <c r="G167" s="186" t="s">
        <v>271</v>
      </c>
      <c r="H167" s="187">
        <v>4</v>
      </c>
      <c r="I167" s="188"/>
      <c r="J167" s="189">
        <f>ROUND(I167*H167,2)</f>
        <v>0</v>
      </c>
      <c r="K167" s="185" t="s">
        <v>1</v>
      </c>
      <c r="L167" s="190"/>
      <c r="M167" s="191" t="s">
        <v>1</v>
      </c>
      <c r="N167" s="192" t="s">
        <v>41</v>
      </c>
      <c r="P167" s="145">
        <f>O167*H167</f>
        <v>0</v>
      </c>
      <c r="Q167" s="145">
        <v>0</v>
      </c>
      <c r="R167" s="145">
        <f>Q167*H167</f>
        <v>0</v>
      </c>
      <c r="S167" s="145">
        <v>0</v>
      </c>
      <c r="T167" s="146">
        <f>S167*H167</f>
        <v>0</v>
      </c>
      <c r="AR167" s="147" t="s">
        <v>2953</v>
      </c>
      <c r="AT167" s="147" t="s">
        <v>615</v>
      </c>
      <c r="AU167" s="147" t="s">
        <v>85</v>
      </c>
      <c r="AY167" s="17" t="s">
        <v>190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7" t="s">
        <v>83</v>
      </c>
      <c r="BK167" s="148">
        <f>ROUND(I167*H167,2)</f>
        <v>0</v>
      </c>
      <c r="BL167" s="17" t="s">
        <v>825</v>
      </c>
      <c r="BM167" s="147" t="s">
        <v>3448</v>
      </c>
    </row>
    <row r="168" spans="2:65" s="1" customFormat="1" ht="24.2" customHeight="1">
      <c r="B168" s="32"/>
      <c r="C168" s="183" t="s">
        <v>250</v>
      </c>
      <c r="D168" s="183" t="s">
        <v>615</v>
      </c>
      <c r="E168" s="184" t="s">
        <v>3252</v>
      </c>
      <c r="F168" s="185" t="s">
        <v>3253</v>
      </c>
      <c r="G168" s="186" t="s">
        <v>271</v>
      </c>
      <c r="H168" s="187">
        <v>2</v>
      </c>
      <c r="I168" s="188"/>
      <c r="J168" s="189">
        <f>ROUND(I168*H168,2)</f>
        <v>0</v>
      </c>
      <c r="K168" s="185" t="s">
        <v>1</v>
      </c>
      <c r="L168" s="190"/>
      <c r="M168" s="191" t="s">
        <v>1</v>
      </c>
      <c r="N168" s="192" t="s">
        <v>41</v>
      </c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2953</v>
      </c>
      <c r="AT168" s="147" t="s">
        <v>615</v>
      </c>
      <c r="AU168" s="147" t="s">
        <v>85</v>
      </c>
      <c r="AY168" s="17" t="s">
        <v>190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83</v>
      </c>
      <c r="BK168" s="148">
        <f>ROUND(I168*H168,2)</f>
        <v>0</v>
      </c>
      <c r="BL168" s="17" t="s">
        <v>825</v>
      </c>
      <c r="BM168" s="147" t="s">
        <v>3449</v>
      </c>
    </row>
    <row r="169" spans="2:65" s="1" customFormat="1" ht="16.5" customHeight="1">
      <c r="B169" s="32"/>
      <c r="C169" s="136" t="s">
        <v>643</v>
      </c>
      <c r="D169" s="136" t="s">
        <v>193</v>
      </c>
      <c r="E169" s="137" t="s">
        <v>3255</v>
      </c>
      <c r="F169" s="138" t="s">
        <v>3256</v>
      </c>
      <c r="G169" s="139" t="s">
        <v>271</v>
      </c>
      <c r="H169" s="140">
        <v>21</v>
      </c>
      <c r="I169" s="141"/>
      <c r="J169" s="142">
        <f>ROUND(I169*H169,2)</f>
        <v>0</v>
      </c>
      <c r="K169" s="138" t="s">
        <v>1</v>
      </c>
      <c r="L169" s="32"/>
      <c r="M169" s="143" t="s">
        <v>1</v>
      </c>
      <c r="N169" s="144" t="s">
        <v>41</v>
      </c>
      <c r="P169" s="145">
        <f>O169*H169</f>
        <v>0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AR169" s="147" t="s">
        <v>825</v>
      </c>
      <c r="AT169" s="147" t="s">
        <v>193</v>
      </c>
      <c r="AU169" s="147" t="s">
        <v>85</v>
      </c>
      <c r="AY169" s="17" t="s">
        <v>190</v>
      </c>
      <c r="BE169" s="148">
        <f>IF(N169="základní",J169,0)</f>
        <v>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7" t="s">
        <v>83</v>
      </c>
      <c r="BK169" s="148">
        <f>ROUND(I169*H169,2)</f>
        <v>0</v>
      </c>
      <c r="BL169" s="17" t="s">
        <v>825</v>
      </c>
      <c r="BM169" s="147" t="s">
        <v>3450</v>
      </c>
    </row>
    <row r="170" spans="2:65" s="1" customFormat="1" ht="16.5" customHeight="1">
      <c r="B170" s="32"/>
      <c r="C170" s="183" t="s">
        <v>649</v>
      </c>
      <c r="D170" s="183" t="s">
        <v>615</v>
      </c>
      <c r="E170" s="184" t="s">
        <v>3258</v>
      </c>
      <c r="F170" s="185" t="s">
        <v>3259</v>
      </c>
      <c r="G170" s="186" t="s">
        <v>271</v>
      </c>
      <c r="H170" s="187">
        <v>21</v>
      </c>
      <c r="I170" s="188"/>
      <c r="J170" s="189">
        <f>ROUND(I170*H170,2)</f>
        <v>0</v>
      </c>
      <c r="K170" s="185" t="s">
        <v>1</v>
      </c>
      <c r="L170" s="190"/>
      <c r="M170" s="191" t="s">
        <v>1</v>
      </c>
      <c r="N170" s="192" t="s">
        <v>41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2953</v>
      </c>
      <c r="AT170" s="147" t="s">
        <v>615</v>
      </c>
      <c r="AU170" s="147" t="s">
        <v>85</v>
      </c>
      <c r="AY170" s="17" t="s">
        <v>190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83</v>
      </c>
      <c r="BK170" s="148">
        <f>ROUND(I170*H170,2)</f>
        <v>0</v>
      </c>
      <c r="BL170" s="17" t="s">
        <v>825</v>
      </c>
      <c r="BM170" s="147" t="s">
        <v>3451</v>
      </c>
    </row>
    <row r="171" spans="2:65" s="1" customFormat="1" ht="33" customHeight="1">
      <c r="B171" s="32"/>
      <c r="C171" s="136" t="s">
        <v>656</v>
      </c>
      <c r="D171" s="136" t="s">
        <v>193</v>
      </c>
      <c r="E171" s="137" t="s">
        <v>3261</v>
      </c>
      <c r="F171" s="138" t="s">
        <v>3262</v>
      </c>
      <c r="G171" s="139" t="s">
        <v>435</v>
      </c>
      <c r="H171" s="140">
        <v>638</v>
      </c>
      <c r="I171" s="141"/>
      <c r="J171" s="142">
        <f>ROUND(I171*H171,2)</f>
        <v>0</v>
      </c>
      <c r="K171" s="138" t="s">
        <v>1</v>
      </c>
      <c r="L171" s="32"/>
      <c r="M171" s="143" t="s">
        <v>1</v>
      </c>
      <c r="N171" s="144" t="s">
        <v>41</v>
      </c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825</v>
      </c>
      <c r="AT171" s="147" t="s">
        <v>193</v>
      </c>
      <c r="AU171" s="147" t="s">
        <v>85</v>
      </c>
      <c r="AY171" s="17" t="s">
        <v>190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7" t="s">
        <v>83</v>
      </c>
      <c r="BK171" s="148">
        <f>ROUND(I171*H171,2)</f>
        <v>0</v>
      </c>
      <c r="BL171" s="17" t="s">
        <v>825</v>
      </c>
      <c r="BM171" s="147" t="s">
        <v>3452</v>
      </c>
    </row>
    <row r="172" spans="2:65" s="1" customFormat="1" ht="16.5" customHeight="1">
      <c r="B172" s="32"/>
      <c r="C172" s="183" t="s">
        <v>398</v>
      </c>
      <c r="D172" s="183" t="s">
        <v>615</v>
      </c>
      <c r="E172" s="184" t="s">
        <v>3264</v>
      </c>
      <c r="F172" s="185" t="s">
        <v>3265</v>
      </c>
      <c r="G172" s="186" t="s">
        <v>1663</v>
      </c>
      <c r="H172" s="187">
        <v>396.27300000000002</v>
      </c>
      <c r="I172" s="188"/>
      <c r="J172" s="189">
        <f>ROUND(I172*H172,2)</f>
        <v>0</v>
      </c>
      <c r="K172" s="185" t="s">
        <v>1</v>
      </c>
      <c r="L172" s="190"/>
      <c r="M172" s="191" t="s">
        <v>1</v>
      </c>
      <c r="N172" s="192" t="s">
        <v>41</v>
      </c>
      <c r="P172" s="145">
        <f>O172*H172</f>
        <v>0</v>
      </c>
      <c r="Q172" s="145">
        <v>0</v>
      </c>
      <c r="R172" s="145">
        <f>Q172*H172</f>
        <v>0</v>
      </c>
      <c r="S172" s="145">
        <v>0</v>
      </c>
      <c r="T172" s="146">
        <f>S172*H172</f>
        <v>0</v>
      </c>
      <c r="AR172" s="147" t="s">
        <v>2953</v>
      </c>
      <c r="AT172" s="147" t="s">
        <v>615</v>
      </c>
      <c r="AU172" s="147" t="s">
        <v>85</v>
      </c>
      <c r="AY172" s="17" t="s">
        <v>190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7" t="s">
        <v>83</v>
      </c>
      <c r="BK172" s="148">
        <f>ROUND(I172*H172,2)</f>
        <v>0</v>
      </c>
      <c r="BL172" s="17" t="s">
        <v>825</v>
      </c>
      <c r="BM172" s="147" t="s">
        <v>3453</v>
      </c>
    </row>
    <row r="173" spans="2:65" s="1" customFormat="1" ht="16.5" customHeight="1">
      <c r="B173" s="32"/>
      <c r="C173" s="136" t="s">
        <v>403</v>
      </c>
      <c r="D173" s="136" t="s">
        <v>193</v>
      </c>
      <c r="E173" s="137" t="s">
        <v>3267</v>
      </c>
      <c r="F173" s="138" t="s">
        <v>3268</v>
      </c>
      <c r="G173" s="139" t="s">
        <v>271</v>
      </c>
      <c r="H173" s="140">
        <v>39</v>
      </c>
      <c r="I173" s="141"/>
      <c r="J173" s="142">
        <f>ROUND(I173*H173,2)</f>
        <v>0</v>
      </c>
      <c r="K173" s="138" t="s">
        <v>1</v>
      </c>
      <c r="L173" s="32"/>
      <c r="M173" s="143" t="s">
        <v>1</v>
      </c>
      <c r="N173" s="144" t="s">
        <v>41</v>
      </c>
      <c r="P173" s="145">
        <f>O173*H173</f>
        <v>0</v>
      </c>
      <c r="Q173" s="145">
        <v>0</v>
      </c>
      <c r="R173" s="145">
        <f>Q173*H173</f>
        <v>0</v>
      </c>
      <c r="S173" s="145">
        <v>0</v>
      </c>
      <c r="T173" s="146">
        <f>S173*H173</f>
        <v>0</v>
      </c>
      <c r="AR173" s="147" t="s">
        <v>825</v>
      </c>
      <c r="AT173" s="147" t="s">
        <v>193</v>
      </c>
      <c r="AU173" s="147" t="s">
        <v>85</v>
      </c>
      <c r="AY173" s="17" t="s">
        <v>190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83</v>
      </c>
      <c r="BK173" s="148">
        <f>ROUND(I173*H173,2)</f>
        <v>0</v>
      </c>
      <c r="BL173" s="17" t="s">
        <v>825</v>
      </c>
      <c r="BM173" s="147" t="s">
        <v>3454</v>
      </c>
    </row>
    <row r="174" spans="2:65" s="1" customFormat="1" ht="16.5" customHeight="1">
      <c r="B174" s="32"/>
      <c r="C174" s="183" t="s">
        <v>290</v>
      </c>
      <c r="D174" s="183" t="s">
        <v>615</v>
      </c>
      <c r="E174" s="184" t="s">
        <v>3270</v>
      </c>
      <c r="F174" s="185" t="s">
        <v>3271</v>
      </c>
      <c r="G174" s="186" t="s">
        <v>271</v>
      </c>
      <c r="H174" s="187">
        <v>39</v>
      </c>
      <c r="I174" s="188"/>
      <c r="J174" s="189">
        <f>ROUND(I174*H174,2)</f>
        <v>0</v>
      </c>
      <c r="K174" s="185" t="s">
        <v>1</v>
      </c>
      <c r="L174" s="190"/>
      <c r="M174" s="191" t="s">
        <v>1</v>
      </c>
      <c r="N174" s="192" t="s">
        <v>41</v>
      </c>
      <c r="P174" s="145">
        <f>O174*H174</f>
        <v>0</v>
      </c>
      <c r="Q174" s="145">
        <v>2.3000000000000001E-4</v>
      </c>
      <c r="R174" s="145">
        <f>Q174*H174</f>
        <v>8.9700000000000005E-3</v>
      </c>
      <c r="S174" s="145">
        <v>0</v>
      </c>
      <c r="T174" s="146">
        <f>S174*H174</f>
        <v>0</v>
      </c>
      <c r="AR174" s="147" t="s">
        <v>1187</v>
      </c>
      <c r="AT174" s="147" t="s">
        <v>615</v>
      </c>
      <c r="AU174" s="147" t="s">
        <v>85</v>
      </c>
      <c r="AY174" s="17" t="s">
        <v>190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7" t="s">
        <v>83</v>
      </c>
      <c r="BK174" s="148">
        <f>ROUND(I174*H174,2)</f>
        <v>0</v>
      </c>
      <c r="BL174" s="17" t="s">
        <v>1187</v>
      </c>
      <c r="BM174" s="147" t="s">
        <v>3455</v>
      </c>
    </row>
    <row r="175" spans="2:65" s="1" customFormat="1" ht="24.2" customHeight="1">
      <c r="B175" s="32"/>
      <c r="C175" s="136" t="s">
        <v>295</v>
      </c>
      <c r="D175" s="136" t="s">
        <v>193</v>
      </c>
      <c r="E175" s="137" t="s">
        <v>3273</v>
      </c>
      <c r="F175" s="138" t="s">
        <v>3274</v>
      </c>
      <c r="G175" s="139" t="s">
        <v>271</v>
      </c>
      <c r="H175" s="140">
        <v>1</v>
      </c>
      <c r="I175" s="141"/>
      <c r="J175" s="142">
        <f>ROUND(I175*H175,2)</f>
        <v>0</v>
      </c>
      <c r="K175" s="138" t="s">
        <v>1</v>
      </c>
      <c r="L175" s="32"/>
      <c r="M175" s="143" t="s">
        <v>1</v>
      </c>
      <c r="N175" s="144" t="s">
        <v>41</v>
      </c>
      <c r="P175" s="145">
        <f>O175*H175</f>
        <v>0</v>
      </c>
      <c r="Q175" s="145">
        <v>0</v>
      </c>
      <c r="R175" s="145">
        <f>Q175*H175</f>
        <v>0</v>
      </c>
      <c r="S175" s="145">
        <v>0</v>
      </c>
      <c r="T175" s="146">
        <f>S175*H175</f>
        <v>0</v>
      </c>
      <c r="AR175" s="147" t="s">
        <v>825</v>
      </c>
      <c r="AT175" s="147" t="s">
        <v>193</v>
      </c>
      <c r="AU175" s="147" t="s">
        <v>85</v>
      </c>
      <c r="AY175" s="17" t="s">
        <v>190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7" t="s">
        <v>83</v>
      </c>
      <c r="BK175" s="148">
        <f>ROUND(I175*H175,2)</f>
        <v>0</v>
      </c>
      <c r="BL175" s="17" t="s">
        <v>825</v>
      </c>
      <c r="BM175" s="147" t="s">
        <v>3456</v>
      </c>
    </row>
    <row r="176" spans="2:65" s="1" customFormat="1" ht="24.2" customHeight="1">
      <c r="B176" s="32"/>
      <c r="C176" s="136" t="s">
        <v>300</v>
      </c>
      <c r="D176" s="136" t="s">
        <v>193</v>
      </c>
      <c r="E176" s="137" t="s">
        <v>3276</v>
      </c>
      <c r="F176" s="138" t="s">
        <v>3277</v>
      </c>
      <c r="G176" s="139" t="s">
        <v>271</v>
      </c>
      <c r="H176" s="140">
        <v>21</v>
      </c>
      <c r="I176" s="141"/>
      <c r="J176" s="142">
        <f>ROUND(I176*H176,2)</f>
        <v>0</v>
      </c>
      <c r="K176" s="138" t="s">
        <v>1</v>
      </c>
      <c r="L176" s="32"/>
      <c r="M176" s="143" t="s">
        <v>1</v>
      </c>
      <c r="N176" s="144" t="s">
        <v>41</v>
      </c>
      <c r="P176" s="145">
        <f>O176*H176</f>
        <v>0</v>
      </c>
      <c r="Q176" s="145">
        <v>0</v>
      </c>
      <c r="R176" s="145">
        <f>Q176*H176</f>
        <v>0</v>
      </c>
      <c r="S176" s="145">
        <v>0</v>
      </c>
      <c r="T176" s="146">
        <f>S176*H176</f>
        <v>0</v>
      </c>
      <c r="AR176" s="147" t="s">
        <v>825</v>
      </c>
      <c r="AT176" s="147" t="s">
        <v>193</v>
      </c>
      <c r="AU176" s="147" t="s">
        <v>85</v>
      </c>
      <c r="AY176" s="17" t="s">
        <v>190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7" t="s">
        <v>83</v>
      </c>
      <c r="BK176" s="148">
        <f>ROUND(I176*H176,2)</f>
        <v>0</v>
      </c>
      <c r="BL176" s="17" t="s">
        <v>825</v>
      </c>
      <c r="BM176" s="147" t="s">
        <v>3457</v>
      </c>
    </row>
    <row r="177" spans="2:65" s="1" customFormat="1" ht="21.75" customHeight="1">
      <c r="B177" s="32"/>
      <c r="C177" s="136" t="s">
        <v>305</v>
      </c>
      <c r="D177" s="136" t="s">
        <v>193</v>
      </c>
      <c r="E177" s="137" t="s">
        <v>3279</v>
      </c>
      <c r="F177" s="138" t="s">
        <v>3280</v>
      </c>
      <c r="G177" s="139" t="s">
        <v>196</v>
      </c>
      <c r="H177" s="140">
        <v>1</v>
      </c>
      <c r="I177" s="141"/>
      <c r="J177" s="142">
        <f>ROUND(I177*H177,2)</f>
        <v>0</v>
      </c>
      <c r="K177" s="138" t="s">
        <v>1</v>
      </c>
      <c r="L177" s="32"/>
      <c r="M177" s="143" t="s">
        <v>1</v>
      </c>
      <c r="N177" s="144" t="s">
        <v>41</v>
      </c>
      <c r="P177" s="145">
        <f>O177*H177</f>
        <v>0</v>
      </c>
      <c r="Q177" s="145">
        <v>0</v>
      </c>
      <c r="R177" s="145">
        <f>Q177*H177</f>
        <v>0</v>
      </c>
      <c r="S177" s="145">
        <v>0</v>
      </c>
      <c r="T177" s="146">
        <f>S177*H177</f>
        <v>0</v>
      </c>
      <c r="AR177" s="147" t="s">
        <v>825</v>
      </c>
      <c r="AT177" s="147" t="s">
        <v>193</v>
      </c>
      <c r="AU177" s="147" t="s">
        <v>85</v>
      </c>
      <c r="AY177" s="17" t="s">
        <v>190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7" t="s">
        <v>83</v>
      </c>
      <c r="BK177" s="148">
        <f>ROUND(I177*H177,2)</f>
        <v>0</v>
      </c>
      <c r="BL177" s="17" t="s">
        <v>825</v>
      </c>
      <c r="BM177" s="147" t="s">
        <v>3458</v>
      </c>
    </row>
    <row r="178" spans="2:65" s="1" customFormat="1" ht="24.2" customHeight="1">
      <c r="B178" s="32"/>
      <c r="C178" s="136" t="s">
        <v>315</v>
      </c>
      <c r="D178" s="136" t="s">
        <v>193</v>
      </c>
      <c r="E178" s="137" t="s">
        <v>3282</v>
      </c>
      <c r="F178" s="138" t="s">
        <v>3283</v>
      </c>
      <c r="G178" s="139" t="s">
        <v>271</v>
      </c>
      <c r="H178" s="140">
        <v>21</v>
      </c>
      <c r="I178" s="141"/>
      <c r="J178" s="142">
        <f>ROUND(I178*H178,2)</f>
        <v>0</v>
      </c>
      <c r="K178" s="138" t="s">
        <v>1</v>
      </c>
      <c r="L178" s="32"/>
      <c r="M178" s="143" t="s">
        <v>1</v>
      </c>
      <c r="N178" s="144" t="s">
        <v>41</v>
      </c>
      <c r="P178" s="145">
        <f>O178*H178</f>
        <v>0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AR178" s="147" t="s">
        <v>825</v>
      </c>
      <c r="AT178" s="147" t="s">
        <v>193</v>
      </c>
      <c r="AU178" s="147" t="s">
        <v>85</v>
      </c>
      <c r="AY178" s="17" t="s">
        <v>190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83</v>
      </c>
      <c r="BK178" s="148">
        <f>ROUND(I178*H178,2)</f>
        <v>0</v>
      </c>
      <c r="BL178" s="17" t="s">
        <v>825</v>
      </c>
      <c r="BM178" s="147" t="s">
        <v>3459</v>
      </c>
    </row>
    <row r="179" spans="2:65" s="1" customFormat="1" ht="16.5" customHeight="1">
      <c r="B179" s="32"/>
      <c r="C179" s="183" t="s">
        <v>321</v>
      </c>
      <c r="D179" s="183" t="s">
        <v>615</v>
      </c>
      <c r="E179" s="184" t="s">
        <v>3285</v>
      </c>
      <c r="F179" s="185" t="s">
        <v>3286</v>
      </c>
      <c r="G179" s="186" t="s">
        <v>3287</v>
      </c>
      <c r="H179" s="187">
        <v>25</v>
      </c>
      <c r="I179" s="188"/>
      <c r="J179" s="189">
        <f>ROUND(I179*H179,2)</f>
        <v>0</v>
      </c>
      <c r="K179" s="185" t="s">
        <v>1</v>
      </c>
      <c r="L179" s="190"/>
      <c r="M179" s="191" t="s">
        <v>1</v>
      </c>
      <c r="N179" s="192" t="s">
        <v>41</v>
      </c>
      <c r="P179" s="145">
        <f>O179*H179</f>
        <v>0</v>
      </c>
      <c r="Q179" s="145">
        <v>0</v>
      </c>
      <c r="R179" s="145">
        <f>Q179*H179</f>
        <v>0</v>
      </c>
      <c r="S179" s="145">
        <v>0</v>
      </c>
      <c r="T179" s="146">
        <f>S179*H179</f>
        <v>0</v>
      </c>
      <c r="AR179" s="147" t="s">
        <v>2953</v>
      </c>
      <c r="AT179" s="147" t="s">
        <v>615</v>
      </c>
      <c r="AU179" s="147" t="s">
        <v>85</v>
      </c>
      <c r="AY179" s="17" t="s">
        <v>190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7" t="s">
        <v>83</v>
      </c>
      <c r="BK179" s="148">
        <f>ROUND(I179*H179,2)</f>
        <v>0</v>
      </c>
      <c r="BL179" s="17" t="s">
        <v>825</v>
      </c>
      <c r="BM179" s="147" t="s">
        <v>3460</v>
      </c>
    </row>
    <row r="180" spans="2:65" s="11" customFormat="1" ht="22.9" customHeight="1">
      <c r="B180" s="124"/>
      <c r="D180" s="125" t="s">
        <v>75</v>
      </c>
      <c r="E180" s="134" t="s">
        <v>3289</v>
      </c>
      <c r="F180" s="134" t="s">
        <v>3290</v>
      </c>
      <c r="I180" s="127"/>
      <c r="J180" s="135">
        <f>BK180</f>
        <v>0</v>
      </c>
      <c r="L180" s="124"/>
      <c r="M180" s="129"/>
      <c r="P180" s="130">
        <f>SUM(P181:P182)</f>
        <v>0</v>
      </c>
      <c r="R180" s="130">
        <f>SUM(R181:R182)</f>
        <v>0</v>
      </c>
      <c r="T180" s="131">
        <f>SUM(T181:T182)</f>
        <v>0</v>
      </c>
      <c r="AR180" s="125" t="s">
        <v>209</v>
      </c>
      <c r="AT180" s="132" t="s">
        <v>75</v>
      </c>
      <c r="AU180" s="132" t="s">
        <v>83</v>
      </c>
      <c r="AY180" s="125" t="s">
        <v>190</v>
      </c>
      <c r="BK180" s="133">
        <f>SUM(BK181:BK182)</f>
        <v>0</v>
      </c>
    </row>
    <row r="181" spans="2:65" s="1" customFormat="1" ht="24.2" customHeight="1">
      <c r="B181" s="32"/>
      <c r="C181" s="136" t="s">
        <v>327</v>
      </c>
      <c r="D181" s="136" t="s">
        <v>193</v>
      </c>
      <c r="E181" s="137" t="s">
        <v>3291</v>
      </c>
      <c r="F181" s="138" t="s">
        <v>3292</v>
      </c>
      <c r="G181" s="139" t="s">
        <v>435</v>
      </c>
      <c r="H181" s="140">
        <v>870.2</v>
      </c>
      <c r="I181" s="141"/>
      <c r="J181" s="142">
        <f>ROUND(I181*H181,2)</f>
        <v>0</v>
      </c>
      <c r="K181" s="138" t="s">
        <v>1</v>
      </c>
      <c r="L181" s="32"/>
      <c r="M181" s="143" t="s">
        <v>1</v>
      </c>
      <c r="N181" s="144" t="s">
        <v>41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825</v>
      </c>
      <c r="AT181" s="147" t="s">
        <v>193</v>
      </c>
      <c r="AU181" s="147" t="s">
        <v>85</v>
      </c>
      <c r="AY181" s="17" t="s">
        <v>190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83</v>
      </c>
      <c r="BK181" s="148">
        <f>ROUND(I181*H181,2)</f>
        <v>0</v>
      </c>
      <c r="BL181" s="17" t="s">
        <v>825</v>
      </c>
      <c r="BM181" s="147" t="s">
        <v>3461</v>
      </c>
    </row>
    <row r="182" spans="2:65" s="1" customFormat="1" ht="21.75" customHeight="1">
      <c r="B182" s="32"/>
      <c r="C182" s="136" t="s">
        <v>332</v>
      </c>
      <c r="D182" s="136" t="s">
        <v>193</v>
      </c>
      <c r="E182" s="137" t="s">
        <v>3297</v>
      </c>
      <c r="F182" s="138" t="s">
        <v>3298</v>
      </c>
      <c r="G182" s="139" t="s">
        <v>435</v>
      </c>
      <c r="H182" s="140">
        <v>187</v>
      </c>
      <c r="I182" s="141"/>
      <c r="J182" s="142">
        <f>ROUND(I182*H182,2)</f>
        <v>0</v>
      </c>
      <c r="K182" s="138" t="s">
        <v>1</v>
      </c>
      <c r="L182" s="32"/>
      <c r="M182" s="143" t="s">
        <v>1</v>
      </c>
      <c r="N182" s="144" t="s">
        <v>41</v>
      </c>
      <c r="P182" s="145">
        <f>O182*H182</f>
        <v>0</v>
      </c>
      <c r="Q182" s="145">
        <v>0</v>
      </c>
      <c r="R182" s="145">
        <f>Q182*H182</f>
        <v>0</v>
      </c>
      <c r="S182" s="145">
        <v>0</v>
      </c>
      <c r="T182" s="146">
        <f>S182*H182</f>
        <v>0</v>
      </c>
      <c r="AR182" s="147" t="s">
        <v>825</v>
      </c>
      <c r="AT182" s="147" t="s">
        <v>193</v>
      </c>
      <c r="AU182" s="147" t="s">
        <v>85</v>
      </c>
      <c r="AY182" s="17" t="s">
        <v>190</v>
      </c>
      <c r="BE182" s="148">
        <f>IF(N182="základní",J182,0)</f>
        <v>0</v>
      </c>
      <c r="BF182" s="148">
        <f>IF(N182="snížená",J182,0)</f>
        <v>0</v>
      </c>
      <c r="BG182" s="148">
        <f>IF(N182="zákl. přenesená",J182,0)</f>
        <v>0</v>
      </c>
      <c r="BH182" s="148">
        <f>IF(N182="sníž. přenesená",J182,0)</f>
        <v>0</v>
      </c>
      <c r="BI182" s="148">
        <f>IF(N182="nulová",J182,0)</f>
        <v>0</v>
      </c>
      <c r="BJ182" s="17" t="s">
        <v>83</v>
      </c>
      <c r="BK182" s="148">
        <f>ROUND(I182*H182,2)</f>
        <v>0</v>
      </c>
      <c r="BL182" s="17" t="s">
        <v>825</v>
      </c>
      <c r="BM182" s="147" t="s">
        <v>3462</v>
      </c>
    </row>
    <row r="183" spans="2:65" s="11" customFormat="1" ht="22.9" customHeight="1">
      <c r="B183" s="124"/>
      <c r="D183" s="125" t="s">
        <v>75</v>
      </c>
      <c r="E183" s="134" t="s">
        <v>3300</v>
      </c>
      <c r="F183" s="134" t="s">
        <v>3301</v>
      </c>
      <c r="I183" s="127"/>
      <c r="J183" s="135">
        <f>BK183</f>
        <v>0</v>
      </c>
      <c r="L183" s="124"/>
      <c r="M183" s="129"/>
      <c r="P183" s="130">
        <f>SUM(P184:P209)</f>
        <v>0</v>
      </c>
      <c r="R183" s="130">
        <f>SUM(R184:R209)</f>
        <v>2.6250000000000002E-3</v>
      </c>
      <c r="T183" s="131">
        <f>SUM(T184:T209)</f>
        <v>0</v>
      </c>
      <c r="AR183" s="125" t="s">
        <v>209</v>
      </c>
      <c r="AT183" s="132" t="s">
        <v>75</v>
      </c>
      <c r="AU183" s="132" t="s">
        <v>83</v>
      </c>
      <c r="AY183" s="125" t="s">
        <v>190</v>
      </c>
      <c r="BK183" s="133">
        <f>SUM(BK184:BK209)</f>
        <v>0</v>
      </c>
    </row>
    <row r="184" spans="2:65" s="1" customFormat="1" ht="24.2" customHeight="1">
      <c r="B184" s="32"/>
      <c r="C184" s="136" t="s">
        <v>310</v>
      </c>
      <c r="D184" s="136" t="s">
        <v>193</v>
      </c>
      <c r="E184" s="137" t="s">
        <v>3302</v>
      </c>
      <c r="F184" s="138" t="s">
        <v>3303</v>
      </c>
      <c r="G184" s="139" t="s">
        <v>271</v>
      </c>
      <c r="H184" s="140">
        <v>21</v>
      </c>
      <c r="I184" s="141"/>
      <c r="J184" s="142">
        <f>ROUND(I184*H184,2)</f>
        <v>0</v>
      </c>
      <c r="K184" s="138" t="s">
        <v>1</v>
      </c>
      <c r="L184" s="32"/>
      <c r="M184" s="143" t="s">
        <v>1</v>
      </c>
      <c r="N184" s="144" t="s">
        <v>41</v>
      </c>
      <c r="P184" s="145">
        <f>O184*H184</f>
        <v>0</v>
      </c>
      <c r="Q184" s="145">
        <v>0</v>
      </c>
      <c r="R184" s="145">
        <f>Q184*H184</f>
        <v>0</v>
      </c>
      <c r="S184" s="145">
        <v>0</v>
      </c>
      <c r="T184" s="146">
        <f>S184*H184</f>
        <v>0</v>
      </c>
      <c r="AR184" s="147" t="s">
        <v>825</v>
      </c>
      <c r="AT184" s="147" t="s">
        <v>193</v>
      </c>
      <c r="AU184" s="147" t="s">
        <v>85</v>
      </c>
      <c r="AY184" s="17" t="s">
        <v>190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7" t="s">
        <v>83</v>
      </c>
      <c r="BK184" s="148">
        <f>ROUND(I184*H184,2)</f>
        <v>0</v>
      </c>
      <c r="BL184" s="17" t="s">
        <v>825</v>
      </c>
      <c r="BM184" s="147" t="s">
        <v>3463</v>
      </c>
    </row>
    <row r="185" spans="2:65" s="1" customFormat="1" ht="24.2" customHeight="1">
      <c r="B185" s="32"/>
      <c r="C185" s="136" t="s">
        <v>337</v>
      </c>
      <c r="D185" s="136" t="s">
        <v>193</v>
      </c>
      <c r="E185" s="137" t="s">
        <v>3305</v>
      </c>
      <c r="F185" s="138" t="s">
        <v>3306</v>
      </c>
      <c r="G185" s="139" t="s">
        <v>284</v>
      </c>
      <c r="H185" s="140">
        <v>39.479999999999997</v>
      </c>
      <c r="I185" s="141"/>
      <c r="J185" s="142">
        <f>ROUND(I185*H185,2)</f>
        <v>0</v>
      </c>
      <c r="K185" s="138" t="s">
        <v>1</v>
      </c>
      <c r="L185" s="32"/>
      <c r="M185" s="143" t="s">
        <v>1</v>
      </c>
      <c r="N185" s="144" t="s">
        <v>41</v>
      </c>
      <c r="P185" s="145">
        <f>O185*H185</f>
        <v>0</v>
      </c>
      <c r="Q185" s="145">
        <v>0</v>
      </c>
      <c r="R185" s="145">
        <f>Q185*H185</f>
        <v>0</v>
      </c>
      <c r="S185" s="145">
        <v>0</v>
      </c>
      <c r="T185" s="146">
        <f>S185*H185</f>
        <v>0</v>
      </c>
      <c r="AR185" s="147" t="s">
        <v>825</v>
      </c>
      <c r="AT185" s="147" t="s">
        <v>193</v>
      </c>
      <c r="AU185" s="147" t="s">
        <v>85</v>
      </c>
      <c r="AY185" s="17" t="s">
        <v>190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7" t="s">
        <v>83</v>
      </c>
      <c r="BK185" s="148">
        <f>ROUND(I185*H185,2)</f>
        <v>0</v>
      </c>
      <c r="BL185" s="17" t="s">
        <v>825</v>
      </c>
      <c r="BM185" s="147" t="s">
        <v>3464</v>
      </c>
    </row>
    <row r="186" spans="2:65" s="1" customFormat="1" ht="24.2" customHeight="1">
      <c r="B186" s="32"/>
      <c r="C186" s="183" t="s">
        <v>360</v>
      </c>
      <c r="D186" s="183" t="s">
        <v>615</v>
      </c>
      <c r="E186" s="184" t="s">
        <v>3308</v>
      </c>
      <c r="F186" s="185" t="s">
        <v>3309</v>
      </c>
      <c r="G186" s="186" t="s">
        <v>253</v>
      </c>
      <c r="H186" s="187">
        <v>2.52</v>
      </c>
      <c r="I186" s="188"/>
      <c r="J186" s="189">
        <f>ROUND(I186*H186,2)</f>
        <v>0</v>
      </c>
      <c r="K186" s="185" t="s">
        <v>1</v>
      </c>
      <c r="L186" s="190"/>
      <c r="M186" s="191" t="s">
        <v>1</v>
      </c>
      <c r="N186" s="192" t="s">
        <v>41</v>
      </c>
      <c r="P186" s="145">
        <f>O186*H186</f>
        <v>0</v>
      </c>
      <c r="Q186" s="145">
        <v>0</v>
      </c>
      <c r="R186" s="145">
        <f>Q186*H186</f>
        <v>0</v>
      </c>
      <c r="S186" s="145">
        <v>0</v>
      </c>
      <c r="T186" s="146">
        <f>S186*H186</f>
        <v>0</v>
      </c>
      <c r="AR186" s="147" t="s">
        <v>2953</v>
      </c>
      <c r="AT186" s="147" t="s">
        <v>615</v>
      </c>
      <c r="AU186" s="147" t="s">
        <v>85</v>
      </c>
      <c r="AY186" s="17" t="s">
        <v>190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7" t="s">
        <v>83</v>
      </c>
      <c r="BK186" s="148">
        <f>ROUND(I186*H186,2)</f>
        <v>0</v>
      </c>
      <c r="BL186" s="17" t="s">
        <v>825</v>
      </c>
      <c r="BM186" s="147" t="s">
        <v>3465</v>
      </c>
    </row>
    <row r="187" spans="2:65" s="1" customFormat="1" ht="24.2" customHeight="1">
      <c r="B187" s="32"/>
      <c r="C187" s="183" t="s">
        <v>372</v>
      </c>
      <c r="D187" s="183" t="s">
        <v>615</v>
      </c>
      <c r="E187" s="184" t="s">
        <v>3311</v>
      </c>
      <c r="F187" s="185" t="s">
        <v>3312</v>
      </c>
      <c r="G187" s="186" t="s">
        <v>435</v>
      </c>
      <c r="H187" s="187">
        <v>21</v>
      </c>
      <c r="I187" s="188"/>
      <c r="J187" s="189">
        <f>ROUND(I187*H187,2)</f>
        <v>0</v>
      </c>
      <c r="K187" s="185" t="s">
        <v>1</v>
      </c>
      <c r="L187" s="190"/>
      <c r="M187" s="191" t="s">
        <v>1</v>
      </c>
      <c r="N187" s="192" t="s">
        <v>41</v>
      </c>
      <c r="P187" s="145">
        <f>O187*H187</f>
        <v>0</v>
      </c>
      <c r="Q187" s="145">
        <v>0</v>
      </c>
      <c r="R187" s="145">
        <f>Q187*H187</f>
        <v>0</v>
      </c>
      <c r="S187" s="145">
        <v>0</v>
      </c>
      <c r="T187" s="146">
        <f>S187*H187</f>
        <v>0</v>
      </c>
      <c r="AR187" s="147" t="s">
        <v>2953</v>
      </c>
      <c r="AT187" s="147" t="s">
        <v>615</v>
      </c>
      <c r="AU187" s="147" t="s">
        <v>85</v>
      </c>
      <c r="AY187" s="17" t="s">
        <v>190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83</v>
      </c>
      <c r="BK187" s="148">
        <f>ROUND(I187*H187,2)</f>
        <v>0</v>
      </c>
      <c r="BL187" s="17" t="s">
        <v>825</v>
      </c>
      <c r="BM187" s="147" t="s">
        <v>3466</v>
      </c>
    </row>
    <row r="188" spans="2:65" s="1" customFormat="1" ht="24.2" customHeight="1">
      <c r="B188" s="32"/>
      <c r="C188" s="136" t="s">
        <v>447</v>
      </c>
      <c r="D188" s="136" t="s">
        <v>193</v>
      </c>
      <c r="E188" s="137" t="s">
        <v>3317</v>
      </c>
      <c r="F188" s="138" t="s">
        <v>3318</v>
      </c>
      <c r="G188" s="139" t="s">
        <v>435</v>
      </c>
      <c r="H188" s="140">
        <v>26</v>
      </c>
      <c r="I188" s="141"/>
      <c r="J188" s="142">
        <f>ROUND(I188*H188,2)</f>
        <v>0</v>
      </c>
      <c r="K188" s="138" t="s">
        <v>1</v>
      </c>
      <c r="L188" s="32"/>
      <c r="M188" s="143" t="s">
        <v>1</v>
      </c>
      <c r="N188" s="144" t="s">
        <v>41</v>
      </c>
      <c r="P188" s="145">
        <f>O188*H188</f>
        <v>0</v>
      </c>
      <c r="Q188" s="145">
        <v>0</v>
      </c>
      <c r="R188" s="145">
        <f>Q188*H188</f>
        <v>0</v>
      </c>
      <c r="S188" s="145">
        <v>0</v>
      </c>
      <c r="T188" s="146">
        <f>S188*H188</f>
        <v>0</v>
      </c>
      <c r="AR188" s="147" t="s">
        <v>825</v>
      </c>
      <c r="AT188" s="147" t="s">
        <v>193</v>
      </c>
      <c r="AU188" s="147" t="s">
        <v>85</v>
      </c>
      <c r="AY188" s="17" t="s">
        <v>190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83</v>
      </c>
      <c r="BK188" s="148">
        <f>ROUND(I188*H188,2)</f>
        <v>0</v>
      </c>
      <c r="BL188" s="17" t="s">
        <v>825</v>
      </c>
      <c r="BM188" s="147" t="s">
        <v>3467</v>
      </c>
    </row>
    <row r="189" spans="2:65" s="1" customFormat="1" ht="24.2" customHeight="1">
      <c r="B189" s="32"/>
      <c r="C189" s="136" t="s">
        <v>452</v>
      </c>
      <c r="D189" s="136" t="s">
        <v>193</v>
      </c>
      <c r="E189" s="137" t="s">
        <v>3320</v>
      </c>
      <c r="F189" s="138" t="s">
        <v>3321</v>
      </c>
      <c r="G189" s="139" t="s">
        <v>435</v>
      </c>
      <c r="H189" s="140">
        <v>371</v>
      </c>
      <c r="I189" s="141"/>
      <c r="J189" s="142">
        <f>ROUND(I189*H189,2)</f>
        <v>0</v>
      </c>
      <c r="K189" s="138" t="s">
        <v>1</v>
      </c>
      <c r="L189" s="32"/>
      <c r="M189" s="143" t="s">
        <v>1</v>
      </c>
      <c r="N189" s="144" t="s">
        <v>41</v>
      </c>
      <c r="P189" s="145">
        <f>O189*H189</f>
        <v>0</v>
      </c>
      <c r="Q189" s="145">
        <v>0</v>
      </c>
      <c r="R189" s="145">
        <f>Q189*H189</f>
        <v>0</v>
      </c>
      <c r="S189" s="145">
        <v>0</v>
      </c>
      <c r="T189" s="146">
        <f>S189*H189</f>
        <v>0</v>
      </c>
      <c r="AR189" s="147" t="s">
        <v>825</v>
      </c>
      <c r="AT189" s="147" t="s">
        <v>193</v>
      </c>
      <c r="AU189" s="147" t="s">
        <v>85</v>
      </c>
      <c r="AY189" s="17" t="s">
        <v>190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7" t="s">
        <v>83</v>
      </c>
      <c r="BK189" s="148">
        <f>ROUND(I189*H189,2)</f>
        <v>0</v>
      </c>
      <c r="BL189" s="17" t="s">
        <v>825</v>
      </c>
      <c r="BM189" s="147" t="s">
        <v>3468</v>
      </c>
    </row>
    <row r="190" spans="2:65" s="1" customFormat="1" ht="24.2" customHeight="1">
      <c r="B190" s="32"/>
      <c r="C190" s="136" t="s">
        <v>439</v>
      </c>
      <c r="D190" s="136" t="s">
        <v>193</v>
      </c>
      <c r="E190" s="137" t="s">
        <v>3323</v>
      </c>
      <c r="F190" s="138" t="s">
        <v>3324</v>
      </c>
      <c r="G190" s="139" t="s">
        <v>435</v>
      </c>
      <c r="H190" s="140">
        <v>107</v>
      </c>
      <c r="I190" s="141"/>
      <c r="J190" s="142">
        <f>ROUND(I190*H190,2)</f>
        <v>0</v>
      </c>
      <c r="K190" s="138" t="s">
        <v>1</v>
      </c>
      <c r="L190" s="32"/>
      <c r="M190" s="143" t="s">
        <v>1</v>
      </c>
      <c r="N190" s="144" t="s">
        <v>41</v>
      </c>
      <c r="P190" s="145">
        <f>O190*H190</f>
        <v>0</v>
      </c>
      <c r="Q190" s="145">
        <v>0</v>
      </c>
      <c r="R190" s="145">
        <f>Q190*H190</f>
        <v>0</v>
      </c>
      <c r="S190" s="145">
        <v>0</v>
      </c>
      <c r="T190" s="146">
        <f>S190*H190</f>
        <v>0</v>
      </c>
      <c r="AR190" s="147" t="s">
        <v>825</v>
      </c>
      <c r="AT190" s="147" t="s">
        <v>193</v>
      </c>
      <c r="AU190" s="147" t="s">
        <v>85</v>
      </c>
      <c r="AY190" s="17" t="s">
        <v>190</v>
      </c>
      <c r="BE190" s="148">
        <f>IF(N190="základní",J190,0)</f>
        <v>0</v>
      </c>
      <c r="BF190" s="148">
        <f>IF(N190="snížená",J190,0)</f>
        <v>0</v>
      </c>
      <c r="BG190" s="148">
        <f>IF(N190="zákl. přenesená",J190,0)</f>
        <v>0</v>
      </c>
      <c r="BH190" s="148">
        <f>IF(N190="sníž. přenesená",J190,0)</f>
        <v>0</v>
      </c>
      <c r="BI190" s="148">
        <f>IF(N190="nulová",J190,0)</f>
        <v>0</v>
      </c>
      <c r="BJ190" s="17" t="s">
        <v>83</v>
      </c>
      <c r="BK190" s="148">
        <f>ROUND(I190*H190,2)</f>
        <v>0</v>
      </c>
      <c r="BL190" s="17" t="s">
        <v>825</v>
      </c>
      <c r="BM190" s="147" t="s">
        <v>3469</v>
      </c>
    </row>
    <row r="191" spans="2:65" s="1" customFormat="1" ht="24.2" customHeight="1">
      <c r="B191" s="32"/>
      <c r="C191" s="136" t="s">
        <v>425</v>
      </c>
      <c r="D191" s="136" t="s">
        <v>193</v>
      </c>
      <c r="E191" s="137" t="s">
        <v>3326</v>
      </c>
      <c r="F191" s="138" t="s">
        <v>3327</v>
      </c>
      <c r="G191" s="139" t="s">
        <v>271</v>
      </c>
      <c r="H191" s="140">
        <v>17</v>
      </c>
      <c r="I191" s="141"/>
      <c r="J191" s="142">
        <f>ROUND(I191*H191,2)</f>
        <v>0</v>
      </c>
      <c r="K191" s="138" t="s">
        <v>1</v>
      </c>
      <c r="L191" s="32"/>
      <c r="M191" s="143" t="s">
        <v>1</v>
      </c>
      <c r="N191" s="144" t="s">
        <v>41</v>
      </c>
      <c r="P191" s="145">
        <f>O191*H191</f>
        <v>0</v>
      </c>
      <c r="Q191" s="145">
        <v>0</v>
      </c>
      <c r="R191" s="145">
        <f>Q191*H191</f>
        <v>0</v>
      </c>
      <c r="S191" s="145">
        <v>0</v>
      </c>
      <c r="T191" s="146">
        <f>S191*H191</f>
        <v>0</v>
      </c>
      <c r="AR191" s="147" t="s">
        <v>825</v>
      </c>
      <c r="AT191" s="147" t="s">
        <v>193</v>
      </c>
      <c r="AU191" s="147" t="s">
        <v>85</v>
      </c>
      <c r="AY191" s="17" t="s">
        <v>190</v>
      </c>
      <c r="BE191" s="148">
        <f>IF(N191="základní",J191,0)</f>
        <v>0</v>
      </c>
      <c r="BF191" s="148">
        <f>IF(N191="snížená",J191,0)</f>
        <v>0</v>
      </c>
      <c r="BG191" s="148">
        <f>IF(N191="zákl. přenesená",J191,0)</f>
        <v>0</v>
      </c>
      <c r="BH191" s="148">
        <f>IF(N191="sníž. přenesená",J191,0)</f>
        <v>0</v>
      </c>
      <c r="BI191" s="148">
        <f>IF(N191="nulová",J191,0)</f>
        <v>0</v>
      </c>
      <c r="BJ191" s="17" t="s">
        <v>83</v>
      </c>
      <c r="BK191" s="148">
        <f>ROUND(I191*H191,2)</f>
        <v>0</v>
      </c>
      <c r="BL191" s="17" t="s">
        <v>825</v>
      </c>
      <c r="BM191" s="147" t="s">
        <v>3470</v>
      </c>
    </row>
    <row r="192" spans="2:65" s="1" customFormat="1" ht="21.75" customHeight="1">
      <c r="B192" s="32"/>
      <c r="C192" s="136" t="s">
        <v>757</v>
      </c>
      <c r="D192" s="136" t="s">
        <v>193</v>
      </c>
      <c r="E192" s="137" t="s">
        <v>3329</v>
      </c>
      <c r="F192" s="138" t="s">
        <v>3330</v>
      </c>
      <c r="G192" s="139" t="s">
        <v>271</v>
      </c>
      <c r="H192" s="140">
        <v>24</v>
      </c>
      <c r="I192" s="141"/>
      <c r="J192" s="142">
        <f>ROUND(I192*H192,2)</f>
        <v>0</v>
      </c>
      <c r="K192" s="138" t="s">
        <v>1</v>
      </c>
      <c r="L192" s="32"/>
      <c r="M192" s="143" t="s">
        <v>1</v>
      </c>
      <c r="N192" s="144" t="s">
        <v>41</v>
      </c>
      <c r="P192" s="145">
        <f>O192*H192</f>
        <v>0</v>
      </c>
      <c r="Q192" s="145">
        <v>0</v>
      </c>
      <c r="R192" s="145">
        <f>Q192*H192</f>
        <v>0</v>
      </c>
      <c r="S192" s="145">
        <v>0</v>
      </c>
      <c r="T192" s="146">
        <f>S192*H192</f>
        <v>0</v>
      </c>
      <c r="AR192" s="147" t="s">
        <v>825</v>
      </c>
      <c r="AT192" s="147" t="s">
        <v>193</v>
      </c>
      <c r="AU192" s="147" t="s">
        <v>85</v>
      </c>
      <c r="AY192" s="17" t="s">
        <v>190</v>
      </c>
      <c r="BE192" s="148">
        <f>IF(N192="základní",J192,0)</f>
        <v>0</v>
      </c>
      <c r="BF192" s="148">
        <f>IF(N192="snížená",J192,0)</f>
        <v>0</v>
      </c>
      <c r="BG192" s="148">
        <f>IF(N192="zákl. přenesená",J192,0)</f>
        <v>0</v>
      </c>
      <c r="BH192" s="148">
        <f>IF(N192="sníž. přenesená",J192,0)</f>
        <v>0</v>
      </c>
      <c r="BI192" s="148">
        <f>IF(N192="nulová",J192,0)</f>
        <v>0</v>
      </c>
      <c r="BJ192" s="17" t="s">
        <v>83</v>
      </c>
      <c r="BK192" s="148">
        <f>ROUND(I192*H192,2)</f>
        <v>0</v>
      </c>
      <c r="BL192" s="17" t="s">
        <v>825</v>
      </c>
      <c r="BM192" s="147" t="s">
        <v>3471</v>
      </c>
    </row>
    <row r="193" spans="2:65" s="1" customFormat="1" ht="16.5" customHeight="1">
      <c r="B193" s="32"/>
      <c r="C193" s="136" t="s">
        <v>432</v>
      </c>
      <c r="D193" s="136" t="s">
        <v>193</v>
      </c>
      <c r="E193" s="137" t="s">
        <v>3332</v>
      </c>
      <c r="F193" s="138" t="s">
        <v>3333</v>
      </c>
      <c r="G193" s="139" t="s">
        <v>435</v>
      </c>
      <c r="H193" s="140">
        <v>504</v>
      </c>
      <c r="I193" s="141"/>
      <c r="J193" s="142">
        <f>ROUND(I193*H193,2)</f>
        <v>0</v>
      </c>
      <c r="K193" s="138" t="s">
        <v>1</v>
      </c>
      <c r="L193" s="32"/>
      <c r="M193" s="143" t="s">
        <v>1</v>
      </c>
      <c r="N193" s="144" t="s">
        <v>41</v>
      </c>
      <c r="P193" s="145">
        <f>O193*H193</f>
        <v>0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AR193" s="147" t="s">
        <v>825</v>
      </c>
      <c r="AT193" s="147" t="s">
        <v>193</v>
      </c>
      <c r="AU193" s="147" t="s">
        <v>85</v>
      </c>
      <c r="AY193" s="17" t="s">
        <v>190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83</v>
      </c>
      <c r="BK193" s="148">
        <f>ROUND(I193*H193,2)</f>
        <v>0</v>
      </c>
      <c r="BL193" s="17" t="s">
        <v>825</v>
      </c>
      <c r="BM193" s="147" t="s">
        <v>3472</v>
      </c>
    </row>
    <row r="194" spans="2:65" s="1" customFormat="1" ht="24.2" customHeight="1">
      <c r="B194" s="32"/>
      <c r="C194" s="136" t="s">
        <v>772</v>
      </c>
      <c r="D194" s="136" t="s">
        <v>193</v>
      </c>
      <c r="E194" s="137" t="s">
        <v>3335</v>
      </c>
      <c r="F194" s="138" t="s">
        <v>3336</v>
      </c>
      <c r="G194" s="139" t="s">
        <v>435</v>
      </c>
      <c r="H194" s="140">
        <v>870.2</v>
      </c>
      <c r="I194" s="141"/>
      <c r="J194" s="142">
        <f>ROUND(I194*H194,2)</f>
        <v>0</v>
      </c>
      <c r="K194" s="138" t="s">
        <v>1</v>
      </c>
      <c r="L194" s="32"/>
      <c r="M194" s="143" t="s">
        <v>1</v>
      </c>
      <c r="N194" s="144" t="s">
        <v>41</v>
      </c>
      <c r="P194" s="145">
        <f>O194*H194</f>
        <v>0</v>
      </c>
      <c r="Q194" s="145">
        <v>0</v>
      </c>
      <c r="R194" s="145">
        <f>Q194*H194</f>
        <v>0</v>
      </c>
      <c r="S194" s="145">
        <v>0</v>
      </c>
      <c r="T194" s="146">
        <f>S194*H194</f>
        <v>0</v>
      </c>
      <c r="AR194" s="147" t="s">
        <v>825</v>
      </c>
      <c r="AT194" s="147" t="s">
        <v>193</v>
      </c>
      <c r="AU194" s="147" t="s">
        <v>85</v>
      </c>
      <c r="AY194" s="17" t="s">
        <v>190</v>
      </c>
      <c r="BE194" s="148">
        <f>IF(N194="základní",J194,0)</f>
        <v>0</v>
      </c>
      <c r="BF194" s="148">
        <f>IF(N194="snížená",J194,0)</f>
        <v>0</v>
      </c>
      <c r="BG194" s="148">
        <f>IF(N194="zákl. přenesená",J194,0)</f>
        <v>0</v>
      </c>
      <c r="BH194" s="148">
        <f>IF(N194="sníž. přenesená",J194,0)</f>
        <v>0</v>
      </c>
      <c r="BI194" s="148">
        <f>IF(N194="nulová",J194,0)</f>
        <v>0</v>
      </c>
      <c r="BJ194" s="17" t="s">
        <v>83</v>
      </c>
      <c r="BK194" s="148">
        <f>ROUND(I194*H194,2)</f>
        <v>0</v>
      </c>
      <c r="BL194" s="17" t="s">
        <v>825</v>
      </c>
      <c r="BM194" s="147" t="s">
        <v>3473</v>
      </c>
    </row>
    <row r="195" spans="2:65" s="1" customFormat="1" ht="24.2" customHeight="1">
      <c r="B195" s="32"/>
      <c r="C195" s="183" t="s">
        <v>777</v>
      </c>
      <c r="D195" s="183" t="s">
        <v>615</v>
      </c>
      <c r="E195" s="184" t="s">
        <v>3338</v>
      </c>
      <c r="F195" s="185" t="s">
        <v>3339</v>
      </c>
      <c r="G195" s="186" t="s">
        <v>435</v>
      </c>
      <c r="H195" s="187">
        <v>872.2</v>
      </c>
      <c r="I195" s="188"/>
      <c r="J195" s="189">
        <f>ROUND(I195*H195,2)</f>
        <v>0</v>
      </c>
      <c r="K195" s="185" t="s">
        <v>1</v>
      </c>
      <c r="L195" s="190"/>
      <c r="M195" s="191" t="s">
        <v>1</v>
      </c>
      <c r="N195" s="192" t="s">
        <v>41</v>
      </c>
      <c r="P195" s="145">
        <f>O195*H195</f>
        <v>0</v>
      </c>
      <c r="Q195" s="145">
        <v>0</v>
      </c>
      <c r="R195" s="145">
        <f>Q195*H195</f>
        <v>0</v>
      </c>
      <c r="S195" s="145">
        <v>0</v>
      </c>
      <c r="T195" s="146">
        <f>S195*H195</f>
        <v>0</v>
      </c>
      <c r="AR195" s="147" t="s">
        <v>2953</v>
      </c>
      <c r="AT195" s="147" t="s">
        <v>615</v>
      </c>
      <c r="AU195" s="147" t="s">
        <v>85</v>
      </c>
      <c r="AY195" s="17" t="s">
        <v>190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7" t="s">
        <v>83</v>
      </c>
      <c r="BK195" s="148">
        <f>ROUND(I195*H195,2)</f>
        <v>0</v>
      </c>
      <c r="BL195" s="17" t="s">
        <v>825</v>
      </c>
      <c r="BM195" s="147" t="s">
        <v>3474</v>
      </c>
    </row>
    <row r="196" spans="2:65" s="1" customFormat="1" ht="24.2" customHeight="1">
      <c r="B196" s="32"/>
      <c r="C196" s="136" t="s">
        <v>783</v>
      </c>
      <c r="D196" s="136" t="s">
        <v>193</v>
      </c>
      <c r="E196" s="137" t="s">
        <v>3341</v>
      </c>
      <c r="F196" s="138" t="s">
        <v>3342</v>
      </c>
      <c r="G196" s="139" t="s">
        <v>435</v>
      </c>
      <c r="H196" s="140">
        <v>187</v>
      </c>
      <c r="I196" s="141"/>
      <c r="J196" s="142">
        <f>ROUND(I196*H196,2)</f>
        <v>0</v>
      </c>
      <c r="K196" s="138" t="s">
        <v>1</v>
      </c>
      <c r="L196" s="32"/>
      <c r="M196" s="143" t="s">
        <v>1</v>
      </c>
      <c r="N196" s="144" t="s">
        <v>41</v>
      </c>
      <c r="P196" s="145">
        <f>O196*H196</f>
        <v>0</v>
      </c>
      <c r="Q196" s="145">
        <v>0</v>
      </c>
      <c r="R196" s="145">
        <f>Q196*H196</f>
        <v>0</v>
      </c>
      <c r="S196" s="145">
        <v>0</v>
      </c>
      <c r="T196" s="146">
        <f>S196*H196</f>
        <v>0</v>
      </c>
      <c r="AR196" s="147" t="s">
        <v>825</v>
      </c>
      <c r="AT196" s="147" t="s">
        <v>193</v>
      </c>
      <c r="AU196" s="147" t="s">
        <v>85</v>
      </c>
      <c r="AY196" s="17" t="s">
        <v>190</v>
      </c>
      <c r="BE196" s="148">
        <f>IF(N196="základní",J196,0)</f>
        <v>0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7" t="s">
        <v>83</v>
      </c>
      <c r="BK196" s="148">
        <f>ROUND(I196*H196,2)</f>
        <v>0</v>
      </c>
      <c r="BL196" s="17" t="s">
        <v>825</v>
      </c>
      <c r="BM196" s="147" t="s">
        <v>3475</v>
      </c>
    </row>
    <row r="197" spans="2:65" s="1" customFormat="1" ht="24.2" customHeight="1">
      <c r="B197" s="32"/>
      <c r="C197" s="183" t="s">
        <v>789</v>
      </c>
      <c r="D197" s="183" t="s">
        <v>615</v>
      </c>
      <c r="E197" s="184" t="s">
        <v>3344</v>
      </c>
      <c r="F197" s="185" t="s">
        <v>3345</v>
      </c>
      <c r="G197" s="186" t="s">
        <v>435</v>
      </c>
      <c r="H197" s="187">
        <v>187</v>
      </c>
      <c r="I197" s="188"/>
      <c r="J197" s="189">
        <f>ROUND(I197*H197,2)</f>
        <v>0</v>
      </c>
      <c r="K197" s="185" t="s">
        <v>1</v>
      </c>
      <c r="L197" s="190"/>
      <c r="M197" s="191" t="s">
        <v>1</v>
      </c>
      <c r="N197" s="192" t="s">
        <v>41</v>
      </c>
      <c r="P197" s="145">
        <f>O197*H197</f>
        <v>0</v>
      </c>
      <c r="Q197" s="145">
        <v>0</v>
      </c>
      <c r="R197" s="145">
        <f>Q197*H197</f>
        <v>0</v>
      </c>
      <c r="S197" s="145">
        <v>0</v>
      </c>
      <c r="T197" s="146">
        <f>S197*H197</f>
        <v>0</v>
      </c>
      <c r="AR197" s="147" t="s">
        <v>2953</v>
      </c>
      <c r="AT197" s="147" t="s">
        <v>615</v>
      </c>
      <c r="AU197" s="147" t="s">
        <v>85</v>
      </c>
      <c r="AY197" s="17" t="s">
        <v>190</v>
      </c>
      <c r="BE197" s="148">
        <f>IF(N197="základní",J197,0)</f>
        <v>0</v>
      </c>
      <c r="BF197" s="148">
        <f>IF(N197="snížená",J197,0)</f>
        <v>0</v>
      </c>
      <c r="BG197" s="148">
        <f>IF(N197="zákl. přenesená",J197,0)</f>
        <v>0</v>
      </c>
      <c r="BH197" s="148">
        <f>IF(N197="sníž. přenesená",J197,0)</f>
        <v>0</v>
      </c>
      <c r="BI197" s="148">
        <f>IF(N197="nulová",J197,0)</f>
        <v>0</v>
      </c>
      <c r="BJ197" s="17" t="s">
        <v>83</v>
      </c>
      <c r="BK197" s="148">
        <f>ROUND(I197*H197,2)</f>
        <v>0</v>
      </c>
      <c r="BL197" s="17" t="s">
        <v>825</v>
      </c>
      <c r="BM197" s="147" t="s">
        <v>3476</v>
      </c>
    </row>
    <row r="198" spans="2:65" s="1" customFormat="1" ht="24.2" customHeight="1">
      <c r="B198" s="32"/>
      <c r="C198" s="136" t="s">
        <v>796</v>
      </c>
      <c r="D198" s="136" t="s">
        <v>193</v>
      </c>
      <c r="E198" s="137" t="s">
        <v>3347</v>
      </c>
      <c r="F198" s="138" t="s">
        <v>3348</v>
      </c>
      <c r="G198" s="139" t="s">
        <v>435</v>
      </c>
      <c r="H198" s="140">
        <v>26</v>
      </c>
      <c r="I198" s="141"/>
      <c r="J198" s="142">
        <f>ROUND(I198*H198,2)</f>
        <v>0</v>
      </c>
      <c r="K198" s="138" t="s">
        <v>1</v>
      </c>
      <c r="L198" s="32"/>
      <c r="M198" s="143" t="s">
        <v>1</v>
      </c>
      <c r="N198" s="144" t="s">
        <v>41</v>
      </c>
      <c r="P198" s="145">
        <f>O198*H198</f>
        <v>0</v>
      </c>
      <c r="Q198" s="145">
        <v>0</v>
      </c>
      <c r="R198" s="145">
        <f>Q198*H198</f>
        <v>0</v>
      </c>
      <c r="S198" s="145">
        <v>0</v>
      </c>
      <c r="T198" s="146">
        <f>S198*H198</f>
        <v>0</v>
      </c>
      <c r="AR198" s="147" t="s">
        <v>825</v>
      </c>
      <c r="AT198" s="147" t="s">
        <v>193</v>
      </c>
      <c r="AU198" s="147" t="s">
        <v>85</v>
      </c>
      <c r="AY198" s="17" t="s">
        <v>190</v>
      </c>
      <c r="BE198" s="148">
        <f>IF(N198="základní",J198,0)</f>
        <v>0</v>
      </c>
      <c r="BF198" s="148">
        <f>IF(N198="snížená",J198,0)</f>
        <v>0</v>
      </c>
      <c r="BG198" s="148">
        <f>IF(N198="zákl. přenesená",J198,0)</f>
        <v>0</v>
      </c>
      <c r="BH198" s="148">
        <f>IF(N198="sníž. přenesená",J198,0)</f>
        <v>0</v>
      </c>
      <c r="BI198" s="148">
        <f>IF(N198="nulová",J198,0)</f>
        <v>0</v>
      </c>
      <c r="BJ198" s="17" t="s">
        <v>83</v>
      </c>
      <c r="BK198" s="148">
        <f>ROUND(I198*H198,2)</f>
        <v>0</v>
      </c>
      <c r="BL198" s="17" t="s">
        <v>825</v>
      </c>
      <c r="BM198" s="147" t="s">
        <v>3477</v>
      </c>
    </row>
    <row r="199" spans="2:65" s="1" customFormat="1" ht="24.2" customHeight="1">
      <c r="B199" s="32"/>
      <c r="C199" s="136" t="s">
        <v>801</v>
      </c>
      <c r="D199" s="136" t="s">
        <v>193</v>
      </c>
      <c r="E199" s="137" t="s">
        <v>3350</v>
      </c>
      <c r="F199" s="138" t="s">
        <v>3351</v>
      </c>
      <c r="G199" s="139" t="s">
        <v>435</v>
      </c>
      <c r="H199" s="140">
        <v>371</v>
      </c>
      <c r="I199" s="141"/>
      <c r="J199" s="142">
        <f>ROUND(I199*H199,2)</f>
        <v>0</v>
      </c>
      <c r="K199" s="138" t="s">
        <v>1</v>
      </c>
      <c r="L199" s="32"/>
      <c r="M199" s="143" t="s">
        <v>1</v>
      </c>
      <c r="N199" s="144" t="s">
        <v>41</v>
      </c>
      <c r="P199" s="145">
        <f>O199*H199</f>
        <v>0</v>
      </c>
      <c r="Q199" s="145">
        <v>0</v>
      </c>
      <c r="R199" s="145">
        <f>Q199*H199</f>
        <v>0</v>
      </c>
      <c r="S199" s="145">
        <v>0</v>
      </c>
      <c r="T199" s="146">
        <f>S199*H199</f>
        <v>0</v>
      </c>
      <c r="AR199" s="147" t="s">
        <v>825</v>
      </c>
      <c r="AT199" s="147" t="s">
        <v>193</v>
      </c>
      <c r="AU199" s="147" t="s">
        <v>85</v>
      </c>
      <c r="AY199" s="17" t="s">
        <v>190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83</v>
      </c>
      <c r="BK199" s="148">
        <f>ROUND(I199*H199,2)</f>
        <v>0</v>
      </c>
      <c r="BL199" s="17" t="s">
        <v>825</v>
      </c>
      <c r="BM199" s="147" t="s">
        <v>3478</v>
      </c>
    </row>
    <row r="200" spans="2:65" s="1" customFormat="1" ht="24.2" customHeight="1">
      <c r="B200" s="32"/>
      <c r="C200" s="136" t="s">
        <v>807</v>
      </c>
      <c r="D200" s="136" t="s">
        <v>193</v>
      </c>
      <c r="E200" s="137" t="s">
        <v>3353</v>
      </c>
      <c r="F200" s="138" t="s">
        <v>3354</v>
      </c>
      <c r="G200" s="139" t="s">
        <v>435</v>
      </c>
      <c r="H200" s="140">
        <v>107</v>
      </c>
      <c r="I200" s="141"/>
      <c r="J200" s="142">
        <f>ROUND(I200*H200,2)</f>
        <v>0</v>
      </c>
      <c r="K200" s="138" t="s">
        <v>1</v>
      </c>
      <c r="L200" s="32"/>
      <c r="M200" s="143" t="s">
        <v>1</v>
      </c>
      <c r="N200" s="144" t="s">
        <v>41</v>
      </c>
      <c r="P200" s="145">
        <f>O200*H200</f>
        <v>0</v>
      </c>
      <c r="Q200" s="145">
        <v>0</v>
      </c>
      <c r="R200" s="145">
        <f>Q200*H200</f>
        <v>0</v>
      </c>
      <c r="S200" s="145">
        <v>0</v>
      </c>
      <c r="T200" s="146">
        <f>S200*H200</f>
        <v>0</v>
      </c>
      <c r="AR200" s="147" t="s">
        <v>825</v>
      </c>
      <c r="AT200" s="147" t="s">
        <v>193</v>
      </c>
      <c r="AU200" s="147" t="s">
        <v>85</v>
      </c>
      <c r="AY200" s="17" t="s">
        <v>190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7" t="s">
        <v>83</v>
      </c>
      <c r="BK200" s="148">
        <f>ROUND(I200*H200,2)</f>
        <v>0</v>
      </c>
      <c r="BL200" s="17" t="s">
        <v>825</v>
      </c>
      <c r="BM200" s="147" t="s">
        <v>3479</v>
      </c>
    </row>
    <row r="201" spans="2:65" s="1" customFormat="1" ht="16.5" customHeight="1">
      <c r="B201" s="32"/>
      <c r="C201" s="136" t="s">
        <v>813</v>
      </c>
      <c r="D201" s="136" t="s">
        <v>193</v>
      </c>
      <c r="E201" s="137" t="s">
        <v>3356</v>
      </c>
      <c r="F201" s="138" t="s">
        <v>3357</v>
      </c>
      <c r="G201" s="139" t="s">
        <v>253</v>
      </c>
      <c r="H201" s="140">
        <v>87.5</v>
      </c>
      <c r="I201" s="141"/>
      <c r="J201" s="142">
        <f>ROUND(I201*H201,2)</f>
        <v>0</v>
      </c>
      <c r="K201" s="138" t="s">
        <v>1</v>
      </c>
      <c r="L201" s="32"/>
      <c r="M201" s="143" t="s">
        <v>1</v>
      </c>
      <c r="N201" s="144" t="s">
        <v>41</v>
      </c>
      <c r="P201" s="145">
        <f>O201*H201</f>
        <v>0</v>
      </c>
      <c r="Q201" s="145">
        <v>3.0000000000000001E-5</v>
      </c>
      <c r="R201" s="145">
        <f>Q201*H201</f>
        <v>2.6250000000000002E-3</v>
      </c>
      <c r="S201" s="145">
        <v>0</v>
      </c>
      <c r="T201" s="146">
        <f>S201*H201</f>
        <v>0</v>
      </c>
      <c r="AR201" s="147" t="s">
        <v>825</v>
      </c>
      <c r="AT201" s="147" t="s">
        <v>193</v>
      </c>
      <c r="AU201" s="147" t="s">
        <v>85</v>
      </c>
      <c r="AY201" s="17" t="s">
        <v>190</v>
      </c>
      <c r="BE201" s="148">
        <f>IF(N201="základní",J201,0)</f>
        <v>0</v>
      </c>
      <c r="BF201" s="148">
        <f>IF(N201="snížená",J201,0)</f>
        <v>0</v>
      </c>
      <c r="BG201" s="148">
        <f>IF(N201="zákl. přenesená",J201,0)</f>
        <v>0</v>
      </c>
      <c r="BH201" s="148">
        <f>IF(N201="sníž. přenesená",J201,0)</f>
        <v>0</v>
      </c>
      <c r="BI201" s="148">
        <f>IF(N201="nulová",J201,0)</f>
        <v>0</v>
      </c>
      <c r="BJ201" s="17" t="s">
        <v>83</v>
      </c>
      <c r="BK201" s="148">
        <f>ROUND(I201*H201,2)</f>
        <v>0</v>
      </c>
      <c r="BL201" s="17" t="s">
        <v>825</v>
      </c>
      <c r="BM201" s="147" t="s">
        <v>3480</v>
      </c>
    </row>
    <row r="202" spans="2:65" s="1" customFormat="1" ht="16.5" customHeight="1">
      <c r="B202" s="32"/>
      <c r="C202" s="183" t="s">
        <v>819</v>
      </c>
      <c r="D202" s="183" t="s">
        <v>615</v>
      </c>
      <c r="E202" s="184" t="s">
        <v>3359</v>
      </c>
      <c r="F202" s="185" t="s">
        <v>3360</v>
      </c>
      <c r="G202" s="186" t="s">
        <v>380</v>
      </c>
      <c r="H202" s="187">
        <v>192.57599999999999</v>
      </c>
      <c r="I202" s="188"/>
      <c r="J202" s="189">
        <f>ROUND(I202*H202,2)</f>
        <v>0</v>
      </c>
      <c r="K202" s="185" t="s">
        <v>1</v>
      </c>
      <c r="L202" s="190"/>
      <c r="M202" s="191" t="s">
        <v>1</v>
      </c>
      <c r="N202" s="192" t="s">
        <v>41</v>
      </c>
      <c r="P202" s="145">
        <f>O202*H202</f>
        <v>0</v>
      </c>
      <c r="Q202" s="145">
        <v>0</v>
      </c>
      <c r="R202" s="145">
        <f>Q202*H202</f>
        <v>0</v>
      </c>
      <c r="S202" s="145">
        <v>0</v>
      </c>
      <c r="T202" s="146">
        <f>S202*H202</f>
        <v>0</v>
      </c>
      <c r="AR202" s="147" t="s">
        <v>2953</v>
      </c>
      <c r="AT202" s="147" t="s">
        <v>615</v>
      </c>
      <c r="AU202" s="147" t="s">
        <v>85</v>
      </c>
      <c r="AY202" s="17" t="s">
        <v>190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7" t="s">
        <v>83</v>
      </c>
      <c r="BK202" s="148">
        <f>ROUND(I202*H202,2)</f>
        <v>0</v>
      </c>
      <c r="BL202" s="17" t="s">
        <v>825</v>
      </c>
      <c r="BM202" s="147" t="s">
        <v>3481</v>
      </c>
    </row>
    <row r="203" spans="2:65" s="1" customFormat="1" ht="24.2" customHeight="1">
      <c r="B203" s="32"/>
      <c r="C203" s="136" t="s">
        <v>825</v>
      </c>
      <c r="D203" s="136" t="s">
        <v>193</v>
      </c>
      <c r="E203" s="137" t="s">
        <v>3362</v>
      </c>
      <c r="F203" s="138" t="s">
        <v>3363</v>
      </c>
      <c r="G203" s="139" t="s">
        <v>435</v>
      </c>
      <c r="H203" s="140">
        <v>397</v>
      </c>
      <c r="I203" s="141"/>
      <c r="J203" s="142">
        <f>ROUND(I203*H203,2)</f>
        <v>0</v>
      </c>
      <c r="K203" s="138" t="s">
        <v>1</v>
      </c>
      <c r="L203" s="32"/>
      <c r="M203" s="143" t="s">
        <v>1</v>
      </c>
      <c r="N203" s="144" t="s">
        <v>41</v>
      </c>
      <c r="P203" s="145">
        <f>O203*H203</f>
        <v>0</v>
      </c>
      <c r="Q203" s="145">
        <v>0</v>
      </c>
      <c r="R203" s="145">
        <f>Q203*H203</f>
        <v>0</v>
      </c>
      <c r="S203" s="145">
        <v>0</v>
      </c>
      <c r="T203" s="146">
        <f>S203*H203</f>
        <v>0</v>
      </c>
      <c r="AR203" s="147" t="s">
        <v>825</v>
      </c>
      <c r="AT203" s="147" t="s">
        <v>193</v>
      </c>
      <c r="AU203" s="147" t="s">
        <v>85</v>
      </c>
      <c r="AY203" s="17" t="s">
        <v>190</v>
      </c>
      <c r="BE203" s="148">
        <f>IF(N203="základní",J203,0)</f>
        <v>0</v>
      </c>
      <c r="BF203" s="148">
        <f>IF(N203="snížená",J203,0)</f>
        <v>0</v>
      </c>
      <c r="BG203" s="148">
        <f>IF(N203="zákl. přenesená",J203,0)</f>
        <v>0</v>
      </c>
      <c r="BH203" s="148">
        <f>IF(N203="sníž. přenesená",J203,0)</f>
        <v>0</v>
      </c>
      <c r="BI203" s="148">
        <f>IF(N203="nulová",J203,0)</f>
        <v>0</v>
      </c>
      <c r="BJ203" s="17" t="s">
        <v>83</v>
      </c>
      <c r="BK203" s="148">
        <f>ROUND(I203*H203,2)</f>
        <v>0</v>
      </c>
      <c r="BL203" s="17" t="s">
        <v>825</v>
      </c>
      <c r="BM203" s="147" t="s">
        <v>3482</v>
      </c>
    </row>
    <row r="204" spans="2:65" s="1" customFormat="1" ht="16.5" customHeight="1">
      <c r="B204" s="32"/>
      <c r="C204" s="136" t="s">
        <v>830</v>
      </c>
      <c r="D204" s="136" t="s">
        <v>193</v>
      </c>
      <c r="E204" s="137" t="s">
        <v>3365</v>
      </c>
      <c r="F204" s="138" t="s">
        <v>3366</v>
      </c>
      <c r="G204" s="139" t="s">
        <v>284</v>
      </c>
      <c r="H204" s="140">
        <v>8.3979999999999997</v>
      </c>
      <c r="I204" s="141"/>
      <c r="J204" s="142">
        <f>ROUND(I204*H204,2)</f>
        <v>0</v>
      </c>
      <c r="K204" s="138" t="s">
        <v>1</v>
      </c>
      <c r="L204" s="32"/>
      <c r="M204" s="143" t="s">
        <v>1</v>
      </c>
      <c r="N204" s="144" t="s">
        <v>41</v>
      </c>
      <c r="P204" s="145">
        <f>O204*H204</f>
        <v>0</v>
      </c>
      <c r="Q204" s="145">
        <v>0</v>
      </c>
      <c r="R204" s="145">
        <f>Q204*H204</f>
        <v>0</v>
      </c>
      <c r="S204" s="145">
        <v>0</v>
      </c>
      <c r="T204" s="146">
        <f>S204*H204</f>
        <v>0</v>
      </c>
      <c r="AR204" s="147" t="s">
        <v>825</v>
      </c>
      <c r="AT204" s="147" t="s">
        <v>193</v>
      </c>
      <c r="AU204" s="147" t="s">
        <v>85</v>
      </c>
      <c r="AY204" s="17" t="s">
        <v>190</v>
      </c>
      <c r="BE204" s="148">
        <f>IF(N204="základní",J204,0)</f>
        <v>0</v>
      </c>
      <c r="BF204" s="148">
        <f>IF(N204="snížená",J204,0)</f>
        <v>0</v>
      </c>
      <c r="BG204" s="148">
        <f>IF(N204="zákl. přenesená",J204,0)</f>
        <v>0</v>
      </c>
      <c r="BH204" s="148">
        <f>IF(N204="sníž. přenesená",J204,0)</f>
        <v>0</v>
      </c>
      <c r="BI204" s="148">
        <f>IF(N204="nulová",J204,0)</f>
        <v>0</v>
      </c>
      <c r="BJ204" s="17" t="s">
        <v>83</v>
      </c>
      <c r="BK204" s="148">
        <f>ROUND(I204*H204,2)</f>
        <v>0</v>
      </c>
      <c r="BL204" s="17" t="s">
        <v>825</v>
      </c>
      <c r="BM204" s="147" t="s">
        <v>3483</v>
      </c>
    </row>
    <row r="205" spans="2:65" s="1" customFormat="1" ht="24.2" customHeight="1">
      <c r="B205" s="32"/>
      <c r="C205" s="136" t="s">
        <v>835</v>
      </c>
      <c r="D205" s="136" t="s">
        <v>193</v>
      </c>
      <c r="E205" s="137" t="s">
        <v>3368</v>
      </c>
      <c r="F205" s="138" t="s">
        <v>3369</v>
      </c>
      <c r="G205" s="139" t="s">
        <v>435</v>
      </c>
      <c r="H205" s="140">
        <v>52</v>
      </c>
      <c r="I205" s="141"/>
      <c r="J205" s="142">
        <f>ROUND(I205*H205,2)</f>
        <v>0</v>
      </c>
      <c r="K205" s="138" t="s">
        <v>1</v>
      </c>
      <c r="L205" s="32"/>
      <c r="M205" s="143" t="s">
        <v>1</v>
      </c>
      <c r="N205" s="144" t="s">
        <v>41</v>
      </c>
      <c r="P205" s="145">
        <f>O205*H205</f>
        <v>0</v>
      </c>
      <c r="Q205" s="145">
        <v>0</v>
      </c>
      <c r="R205" s="145">
        <f>Q205*H205</f>
        <v>0</v>
      </c>
      <c r="S205" s="145">
        <v>0</v>
      </c>
      <c r="T205" s="146">
        <f>S205*H205</f>
        <v>0</v>
      </c>
      <c r="AR205" s="147" t="s">
        <v>825</v>
      </c>
      <c r="AT205" s="147" t="s">
        <v>193</v>
      </c>
      <c r="AU205" s="147" t="s">
        <v>85</v>
      </c>
      <c r="AY205" s="17" t="s">
        <v>190</v>
      </c>
      <c r="BE205" s="148">
        <f>IF(N205="základní",J205,0)</f>
        <v>0</v>
      </c>
      <c r="BF205" s="148">
        <f>IF(N205="snížená",J205,0)</f>
        <v>0</v>
      </c>
      <c r="BG205" s="148">
        <f>IF(N205="zákl. přenesená",J205,0)</f>
        <v>0</v>
      </c>
      <c r="BH205" s="148">
        <f>IF(N205="sníž. přenesená",J205,0)</f>
        <v>0</v>
      </c>
      <c r="BI205" s="148">
        <f>IF(N205="nulová",J205,0)</f>
        <v>0</v>
      </c>
      <c r="BJ205" s="17" t="s">
        <v>83</v>
      </c>
      <c r="BK205" s="148">
        <f>ROUND(I205*H205,2)</f>
        <v>0</v>
      </c>
      <c r="BL205" s="17" t="s">
        <v>825</v>
      </c>
      <c r="BM205" s="147" t="s">
        <v>3484</v>
      </c>
    </row>
    <row r="206" spans="2:65" s="1" customFormat="1" ht="16.5" customHeight="1">
      <c r="B206" s="32"/>
      <c r="C206" s="136" t="s">
        <v>841</v>
      </c>
      <c r="D206" s="136" t="s">
        <v>193</v>
      </c>
      <c r="E206" s="137" t="s">
        <v>3371</v>
      </c>
      <c r="F206" s="138" t="s">
        <v>3372</v>
      </c>
      <c r="G206" s="139" t="s">
        <v>435</v>
      </c>
      <c r="H206" s="140">
        <v>159</v>
      </c>
      <c r="I206" s="141"/>
      <c r="J206" s="142">
        <f>ROUND(I206*H206,2)</f>
        <v>0</v>
      </c>
      <c r="K206" s="138" t="s">
        <v>1</v>
      </c>
      <c r="L206" s="32"/>
      <c r="M206" s="143" t="s">
        <v>1</v>
      </c>
      <c r="N206" s="144" t="s">
        <v>41</v>
      </c>
      <c r="P206" s="145">
        <f>O206*H206</f>
        <v>0</v>
      </c>
      <c r="Q206" s="145">
        <v>0</v>
      </c>
      <c r="R206" s="145">
        <f>Q206*H206</f>
        <v>0</v>
      </c>
      <c r="S206" s="145">
        <v>0</v>
      </c>
      <c r="T206" s="146">
        <f>S206*H206</f>
        <v>0</v>
      </c>
      <c r="AR206" s="147" t="s">
        <v>825</v>
      </c>
      <c r="AT206" s="147" t="s">
        <v>193</v>
      </c>
      <c r="AU206" s="147" t="s">
        <v>85</v>
      </c>
      <c r="AY206" s="17" t="s">
        <v>190</v>
      </c>
      <c r="BE206" s="148">
        <f>IF(N206="základní",J206,0)</f>
        <v>0</v>
      </c>
      <c r="BF206" s="148">
        <f>IF(N206="snížená",J206,0)</f>
        <v>0</v>
      </c>
      <c r="BG206" s="148">
        <f>IF(N206="zákl. přenesená",J206,0)</f>
        <v>0</v>
      </c>
      <c r="BH206" s="148">
        <f>IF(N206="sníž. přenesená",J206,0)</f>
        <v>0</v>
      </c>
      <c r="BI206" s="148">
        <f>IF(N206="nulová",J206,0)</f>
        <v>0</v>
      </c>
      <c r="BJ206" s="17" t="s">
        <v>83</v>
      </c>
      <c r="BK206" s="148">
        <f>ROUND(I206*H206,2)</f>
        <v>0</v>
      </c>
      <c r="BL206" s="17" t="s">
        <v>825</v>
      </c>
      <c r="BM206" s="147" t="s">
        <v>3485</v>
      </c>
    </row>
    <row r="207" spans="2:65" s="1" customFormat="1" ht="16.5" customHeight="1">
      <c r="B207" s="32"/>
      <c r="C207" s="136" t="s">
        <v>846</v>
      </c>
      <c r="D207" s="136" t="s">
        <v>193</v>
      </c>
      <c r="E207" s="137" t="s">
        <v>3380</v>
      </c>
      <c r="F207" s="138" t="s">
        <v>3381</v>
      </c>
      <c r="G207" s="139" t="s">
        <v>3287</v>
      </c>
      <c r="H207" s="140">
        <v>70</v>
      </c>
      <c r="I207" s="141"/>
      <c r="J207" s="142">
        <f>ROUND(I207*H207,2)</f>
        <v>0</v>
      </c>
      <c r="K207" s="138" t="s">
        <v>1</v>
      </c>
      <c r="L207" s="32"/>
      <c r="M207" s="143" t="s">
        <v>1</v>
      </c>
      <c r="N207" s="144" t="s">
        <v>41</v>
      </c>
      <c r="P207" s="145">
        <f>O207*H207</f>
        <v>0</v>
      </c>
      <c r="Q207" s="145">
        <v>0</v>
      </c>
      <c r="R207" s="145">
        <f>Q207*H207</f>
        <v>0</v>
      </c>
      <c r="S207" s="145">
        <v>0</v>
      </c>
      <c r="T207" s="146">
        <f>S207*H207</f>
        <v>0</v>
      </c>
      <c r="AR207" s="147" t="s">
        <v>825</v>
      </c>
      <c r="AT207" s="147" t="s">
        <v>193</v>
      </c>
      <c r="AU207" s="147" t="s">
        <v>85</v>
      </c>
      <c r="AY207" s="17" t="s">
        <v>190</v>
      </c>
      <c r="BE207" s="148">
        <f>IF(N207="základní",J207,0)</f>
        <v>0</v>
      </c>
      <c r="BF207" s="148">
        <f>IF(N207="snížená",J207,0)</f>
        <v>0</v>
      </c>
      <c r="BG207" s="148">
        <f>IF(N207="zákl. přenesená",J207,0)</f>
        <v>0</v>
      </c>
      <c r="BH207" s="148">
        <f>IF(N207="sníž. přenesená",J207,0)</f>
        <v>0</v>
      </c>
      <c r="BI207" s="148">
        <f>IF(N207="nulová",J207,0)</f>
        <v>0</v>
      </c>
      <c r="BJ207" s="17" t="s">
        <v>83</v>
      </c>
      <c r="BK207" s="148">
        <f>ROUND(I207*H207,2)</f>
        <v>0</v>
      </c>
      <c r="BL207" s="17" t="s">
        <v>825</v>
      </c>
      <c r="BM207" s="147" t="s">
        <v>3486</v>
      </c>
    </row>
    <row r="208" spans="2:65" s="1" customFormat="1" ht="24.2" customHeight="1">
      <c r="B208" s="32"/>
      <c r="C208" s="136" t="s">
        <v>851</v>
      </c>
      <c r="D208" s="136" t="s">
        <v>193</v>
      </c>
      <c r="E208" s="137" t="s">
        <v>3374</v>
      </c>
      <c r="F208" s="138" t="s">
        <v>3375</v>
      </c>
      <c r="G208" s="139" t="s">
        <v>435</v>
      </c>
      <c r="H208" s="140">
        <v>596</v>
      </c>
      <c r="I208" s="141"/>
      <c r="J208" s="142">
        <f>ROUND(I208*H208,2)</f>
        <v>0</v>
      </c>
      <c r="K208" s="138" t="s">
        <v>1</v>
      </c>
      <c r="L208" s="32"/>
      <c r="M208" s="143" t="s">
        <v>1</v>
      </c>
      <c r="N208" s="144" t="s">
        <v>41</v>
      </c>
      <c r="P208" s="145">
        <f>O208*H208</f>
        <v>0</v>
      </c>
      <c r="Q208" s="145">
        <v>0</v>
      </c>
      <c r="R208" s="145">
        <f>Q208*H208</f>
        <v>0</v>
      </c>
      <c r="S208" s="145">
        <v>0</v>
      </c>
      <c r="T208" s="146">
        <f>S208*H208</f>
        <v>0</v>
      </c>
      <c r="AR208" s="147" t="s">
        <v>825</v>
      </c>
      <c r="AT208" s="147" t="s">
        <v>193</v>
      </c>
      <c r="AU208" s="147" t="s">
        <v>85</v>
      </c>
      <c r="AY208" s="17" t="s">
        <v>190</v>
      </c>
      <c r="BE208" s="148">
        <f>IF(N208="základní",J208,0)</f>
        <v>0</v>
      </c>
      <c r="BF208" s="148">
        <f>IF(N208="snížená",J208,0)</f>
        <v>0</v>
      </c>
      <c r="BG208" s="148">
        <f>IF(N208="zákl. přenesená",J208,0)</f>
        <v>0</v>
      </c>
      <c r="BH208" s="148">
        <f>IF(N208="sníž. přenesená",J208,0)</f>
        <v>0</v>
      </c>
      <c r="BI208" s="148">
        <f>IF(N208="nulová",J208,0)</f>
        <v>0</v>
      </c>
      <c r="BJ208" s="17" t="s">
        <v>83</v>
      </c>
      <c r="BK208" s="148">
        <f>ROUND(I208*H208,2)</f>
        <v>0</v>
      </c>
      <c r="BL208" s="17" t="s">
        <v>825</v>
      </c>
      <c r="BM208" s="147" t="s">
        <v>3487</v>
      </c>
    </row>
    <row r="209" spans="2:65" s="1" customFormat="1" ht="16.5" customHeight="1">
      <c r="B209" s="32"/>
      <c r="C209" s="136" t="s">
        <v>857</v>
      </c>
      <c r="D209" s="136" t="s">
        <v>193</v>
      </c>
      <c r="E209" s="137" t="s">
        <v>3377</v>
      </c>
      <c r="F209" s="138" t="s">
        <v>3378</v>
      </c>
      <c r="G209" s="139" t="s">
        <v>2109</v>
      </c>
      <c r="H209" s="140">
        <v>20</v>
      </c>
      <c r="I209" s="141"/>
      <c r="J209" s="142">
        <f>ROUND(I209*H209,2)</f>
        <v>0</v>
      </c>
      <c r="K209" s="138" t="s">
        <v>1</v>
      </c>
      <c r="L209" s="32"/>
      <c r="M209" s="143" t="s">
        <v>1</v>
      </c>
      <c r="N209" s="144" t="s">
        <v>41</v>
      </c>
      <c r="P209" s="145">
        <f>O209*H209</f>
        <v>0</v>
      </c>
      <c r="Q209" s="145">
        <v>0</v>
      </c>
      <c r="R209" s="145">
        <f>Q209*H209</f>
        <v>0</v>
      </c>
      <c r="S209" s="145">
        <v>0</v>
      </c>
      <c r="T209" s="146">
        <f>S209*H209</f>
        <v>0</v>
      </c>
      <c r="AR209" s="147" t="s">
        <v>825</v>
      </c>
      <c r="AT209" s="147" t="s">
        <v>193</v>
      </c>
      <c r="AU209" s="147" t="s">
        <v>85</v>
      </c>
      <c r="AY209" s="17" t="s">
        <v>190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7" t="s">
        <v>83</v>
      </c>
      <c r="BK209" s="148">
        <f>ROUND(I209*H209,2)</f>
        <v>0</v>
      </c>
      <c r="BL209" s="17" t="s">
        <v>825</v>
      </c>
      <c r="BM209" s="147" t="s">
        <v>3488</v>
      </c>
    </row>
    <row r="210" spans="2:65" s="11" customFormat="1" ht="22.9" customHeight="1">
      <c r="B210" s="124"/>
      <c r="D210" s="125" t="s">
        <v>75</v>
      </c>
      <c r="E210" s="134" t="s">
        <v>3383</v>
      </c>
      <c r="F210" s="134" t="s">
        <v>3384</v>
      </c>
      <c r="I210" s="127"/>
      <c r="J210" s="135">
        <f>BK210</f>
        <v>0</v>
      </c>
      <c r="L210" s="124"/>
      <c r="M210" s="129"/>
      <c r="P210" s="130">
        <f>SUM(P211:P221)</f>
        <v>0</v>
      </c>
      <c r="R210" s="130">
        <f>SUM(R211:R221)</f>
        <v>0</v>
      </c>
      <c r="T210" s="131">
        <f>SUM(T211:T221)</f>
        <v>0</v>
      </c>
      <c r="AR210" s="125" t="s">
        <v>83</v>
      </c>
      <c r="AT210" s="132" t="s">
        <v>75</v>
      </c>
      <c r="AU210" s="132" t="s">
        <v>83</v>
      </c>
      <c r="AY210" s="125" t="s">
        <v>190</v>
      </c>
      <c r="BK210" s="133">
        <f>SUM(BK211:BK221)</f>
        <v>0</v>
      </c>
    </row>
    <row r="211" spans="2:65" s="1" customFormat="1" ht="24.2" customHeight="1">
      <c r="B211" s="32"/>
      <c r="C211" s="136" t="s">
        <v>862</v>
      </c>
      <c r="D211" s="136" t="s">
        <v>193</v>
      </c>
      <c r="E211" s="137" t="s">
        <v>3385</v>
      </c>
      <c r="F211" s="138" t="s">
        <v>3386</v>
      </c>
      <c r="G211" s="139" t="s">
        <v>253</v>
      </c>
      <c r="H211" s="140">
        <v>5.5</v>
      </c>
      <c r="I211" s="141"/>
      <c r="J211" s="142">
        <f>ROUND(I211*H211,2)</f>
        <v>0</v>
      </c>
      <c r="K211" s="138" t="s">
        <v>1</v>
      </c>
      <c r="L211" s="32"/>
      <c r="M211" s="143" t="s">
        <v>1</v>
      </c>
      <c r="N211" s="144" t="s">
        <v>41</v>
      </c>
      <c r="P211" s="145">
        <f>O211*H211</f>
        <v>0</v>
      </c>
      <c r="Q211" s="145">
        <v>0</v>
      </c>
      <c r="R211" s="145">
        <f>Q211*H211</f>
        <v>0</v>
      </c>
      <c r="S211" s="145">
        <v>0</v>
      </c>
      <c r="T211" s="146">
        <f>S211*H211</f>
        <v>0</v>
      </c>
      <c r="AR211" s="147" t="s">
        <v>217</v>
      </c>
      <c r="AT211" s="147" t="s">
        <v>193</v>
      </c>
      <c r="AU211" s="147" t="s">
        <v>85</v>
      </c>
      <c r="AY211" s="17" t="s">
        <v>190</v>
      </c>
      <c r="BE211" s="148">
        <f>IF(N211="základní",J211,0)</f>
        <v>0</v>
      </c>
      <c r="BF211" s="148">
        <f>IF(N211="snížená",J211,0)</f>
        <v>0</v>
      </c>
      <c r="BG211" s="148">
        <f>IF(N211="zákl. přenesená",J211,0)</f>
        <v>0</v>
      </c>
      <c r="BH211" s="148">
        <f>IF(N211="sníž. přenesená",J211,0)</f>
        <v>0</v>
      </c>
      <c r="BI211" s="148">
        <f>IF(N211="nulová",J211,0)</f>
        <v>0</v>
      </c>
      <c r="BJ211" s="17" t="s">
        <v>83</v>
      </c>
      <c r="BK211" s="148">
        <f>ROUND(I211*H211,2)</f>
        <v>0</v>
      </c>
      <c r="BL211" s="17" t="s">
        <v>217</v>
      </c>
      <c r="BM211" s="147" t="s">
        <v>3489</v>
      </c>
    </row>
    <row r="212" spans="2:65" s="1" customFormat="1" ht="33" customHeight="1">
      <c r="B212" s="32"/>
      <c r="C212" s="136" t="s">
        <v>868</v>
      </c>
      <c r="D212" s="136" t="s">
        <v>193</v>
      </c>
      <c r="E212" s="137" t="s">
        <v>3388</v>
      </c>
      <c r="F212" s="138" t="s">
        <v>3389</v>
      </c>
      <c r="G212" s="139" t="s">
        <v>253</v>
      </c>
      <c r="H212" s="140">
        <v>10.199999999999999</v>
      </c>
      <c r="I212" s="141"/>
      <c r="J212" s="142">
        <f>ROUND(I212*H212,2)</f>
        <v>0</v>
      </c>
      <c r="K212" s="138" t="s">
        <v>1</v>
      </c>
      <c r="L212" s="32"/>
      <c r="M212" s="143" t="s">
        <v>1</v>
      </c>
      <c r="N212" s="144" t="s">
        <v>41</v>
      </c>
      <c r="P212" s="145">
        <f>O212*H212</f>
        <v>0</v>
      </c>
      <c r="Q212" s="145">
        <v>0</v>
      </c>
      <c r="R212" s="145">
        <f>Q212*H212</f>
        <v>0</v>
      </c>
      <c r="S212" s="145">
        <v>0</v>
      </c>
      <c r="T212" s="146">
        <f>S212*H212</f>
        <v>0</v>
      </c>
      <c r="AR212" s="147" t="s">
        <v>217</v>
      </c>
      <c r="AT212" s="147" t="s">
        <v>193</v>
      </c>
      <c r="AU212" s="147" t="s">
        <v>85</v>
      </c>
      <c r="AY212" s="17" t="s">
        <v>190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7" t="s">
        <v>83</v>
      </c>
      <c r="BK212" s="148">
        <f>ROUND(I212*H212,2)</f>
        <v>0</v>
      </c>
      <c r="BL212" s="17" t="s">
        <v>217</v>
      </c>
      <c r="BM212" s="147" t="s">
        <v>3490</v>
      </c>
    </row>
    <row r="213" spans="2:65" s="1" customFormat="1" ht="33" customHeight="1">
      <c r="B213" s="32"/>
      <c r="C213" s="136" t="s">
        <v>874</v>
      </c>
      <c r="D213" s="136" t="s">
        <v>193</v>
      </c>
      <c r="E213" s="137" t="s">
        <v>3491</v>
      </c>
      <c r="F213" s="138" t="s">
        <v>3492</v>
      </c>
      <c r="G213" s="139" t="s">
        <v>435</v>
      </c>
      <c r="H213" s="140">
        <v>8</v>
      </c>
      <c r="I213" s="141"/>
      <c r="J213" s="142">
        <f>ROUND(I213*H213,2)</f>
        <v>0</v>
      </c>
      <c r="K213" s="138" t="s">
        <v>1</v>
      </c>
      <c r="L213" s="32"/>
      <c r="M213" s="143" t="s">
        <v>1</v>
      </c>
      <c r="N213" s="144" t="s">
        <v>41</v>
      </c>
      <c r="P213" s="145">
        <f>O213*H213</f>
        <v>0</v>
      </c>
      <c r="Q213" s="145">
        <v>0</v>
      </c>
      <c r="R213" s="145">
        <f>Q213*H213</f>
        <v>0</v>
      </c>
      <c r="S213" s="145">
        <v>0</v>
      </c>
      <c r="T213" s="146">
        <f>S213*H213</f>
        <v>0</v>
      </c>
      <c r="AR213" s="147" t="s">
        <v>217</v>
      </c>
      <c r="AT213" s="147" t="s">
        <v>193</v>
      </c>
      <c r="AU213" s="147" t="s">
        <v>85</v>
      </c>
      <c r="AY213" s="17" t="s">
        <v>190</v>
      </c>
      <c r="BE213" s="148">
        <f>IF(N213="základní",J213,0)</f>
        <v>0</v>
      </c>
      <c r="BF213" s="148">
        <f>IF(N213="snížená",J213,0)</f>
        <v>0</v>
      </c>
      <c r="BG213" s="148">
        <f>IF(N213="zákl. přenesená",J213,0)</f>
        <v>0</v>
      </c>
      <c r="BH213" s="148">
        <f>IF(N213="sníž. přenesená",J213,0)</f>
        <v>0</v>
      </c>
      <c r="BI213" s="148">
        <f>IF(N213="nulová",J213,0)</f>
        <v>0</v>
      </c>
      <c r="BJ213" s="17" t="s">
        <v>83</v>
      </c>
      <c r="BK213" s="148">
        <f>ROUND(I213*H213,2)</f>
        <v>0</v>
      </c>
      <c r="BL213" s="17" t="s">
        <v>217</v>
      </c>
      <c r="BM213" s="147" t="s">
        <v>3493</v>
      </c>
    </row>
    <row r="214" spans="2:65" s="1" customFormat="1" ht="24.2" customHeight="1">
      <c r="B214" s="32"/>
      <c r="C214" s="136" t="s">
        <v>880</v>
      </c>
      <c r="D214" s="136" t="s">
        <v>193</v>
      </c>
      <c r="E214" s="137" t="s">
        <v>3494</v>
      </c>
      <c r="F214" s="138" t="s">
        <v>3495</v>
      </c>
      <c r="G214" s="139" t="s">
        <v>435</v>
      </c>
      <c r="H214" s="140">
        <v>8</v>
      </c>
      <c r="I214" s="141"/>
      <c r="J214" s="142">
        <f>ROUND(I214*H214,2)</f>
        <v>0</v>
      </c>
      <c r="K214" s="138" t="s">
        <v>1</v>
      </c>
      <c r="L214" s="32"/>
      <c r="M214" s="143" t="s">
        <v>1</v>
      </c>
      <c r="N214" s="144" t="s">
        <v>41</v>
      </c>
      <c r="P214" s="145">
        <f>O214*H214</f>
        <v>0</v>
      </c>
      <c r="Q214" s="145">
        <v>0</v>
      </c>
      <c r="R214" s="145">
        <f>Q214*H214</f>
        <v>0</v>
      </c>
      <c r="S214" s="145">
        <v>0</v>
      </c>
      <c r="T214" s="146">
        <f>S214*H214</f>
        <v>0</v>
      </c>
      <c r="AR214" s="147" t="s">
        <v>217</v>
      </c>
      <c r="AT214" s="147" t="s">
        <v>193</v>
      </c>
      <c r="AU214" s="147" t="s">
        <v>85</v>
      </c>
      <c r="AY214" s="17" t="s">
        <v>190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7" t="s">
        <v>83</v>
      </c>
      <c r="BK214" s="148">
        <f>ROUND(I214*H214,2)</f>
        <v>0</v>
      </c>
      <c r="BL214" s="17" t="s">
        <v>217</v>
      </c>
      <c r="BM214" s="147" t="s">
        <v>3496</v>
      </c>
    </row>
    <row r="215" spans="2:65" s="1" customFormat="1" ht="16.5" customHeight="1">
      <c r="B215" s="32"/>
      <c r="C215" s="183" t="s">
        <v>886</v>
      </c>
      <c r="D215" s="183" t="s">
        <v>615</v>
      </c>
      <c r="E215" s="184" t="s">
        <v>3497</v>
      </c>
      <c r="F215" s="185" t="s">
        <v>3498</v>
      </c>
      <c r="G215" s="186" t="s">
        <v>435</v>
      </c>
      <c r="H215" s="187">
        <v>8</v>
      </c>
      <c r="I215" s="188"/>
      <c r="J215" s="189">
        <f>ROUND(I215*H215,2)</f>
        <v>0</v>
      </c>
      <c r="K215" s="185" t="s">
        <v>1</v>
      </c>
      <c r="L215" s="190"/>
      <c r="M215" s="191" t="s">
        <v>1</v>
      </c>
      <c r="N215" s="192" t="s">
        <v>41</v>
      </c>
      <c r="P215" s="145">
        <f>O215*H215</f>
        <v>0</v>
      </c>
      <c r="Q215" s="145">
        <v>0</v>
      </c>
      <c r="R215" s="145">
        <f>Q215*H215</f>
        <v>0</v>
      </c>
      <c r="S215" s="145">
        <v>0</v>
      </c>
      <c r="T215" s="146">
        <f>S215*H215</f>
        <v>0</v>
      </c>
      <c r="AR215" s="147" t="s">
        <v>500</v>
      </c>
      <c r="AT215" s="147" t="s">
        <v>615</v>
      </c>
      <c r="AU215" s="147" t="s">
        <v>85</v>
      </c>
      <c r="AY215" s="17" t="s">
        <v>190</v>
      </c>
      <c r="BE215" s="148">
        <f>IF(N215="základní",J215,0)</f>
        <v>0</v>
      </c>
      <c r="BF215" s="148">
        <f>IF(N215="snížená",J215,0)</f>
        <v>0</v>
      </c>
      <c r="BG215" s="148">
        <f>IF(N215="zákl. přenesená",J215,0)</f>
        <v>0</v>
      </c>
      <c r="BH215" s="148">
        <f>IF(N215="sníž. přenesená",J215,0)</f>
        <v>0</v>
      </c>
      <c r="BI215" s="148">
        <f>IF(N215="nulová",J215,0)</f>
        <v>0</v>
      </c>
      <c r="BJ215" s="17" t="s">
        <v>83</v>
      </c>
      <c r="BK215" s="148">
        <f>ROUND(I215*H215,2)</f>
        <v>0</v>
      </c>
      <c r="BL215" s="17" t="s">
        <v>217</v>
      </c>
      <c r="BM215" s="147" t="s">
        <v>3499</v>
      </c>
    </row>
    <row r="216" spans="2:65" s="1" customFormat="1" ht="16.5" customHeight="1">
      <c r="B216" s="32"/>
      <c r="C216" s="136" t="s">
        <v>892</v>
      </c>
      <c r="D216" s="136" t="s">
        <v>193</v>
      </c>
      <c r="E216" s="137" t="s">
        <v>739</v>
      </c>
      <c r="F216" s="138" t="s">
        <v>3391</v>
      </c>
      <c r="G216" s="139" t="s">
        <v>253</v>
      </c>
      <c r="H216" s="140">
        <v>6</v>
      </c>
      <c r="I216" s="141"/>
      <c r="J216" s="142">
        <f>ROUND(I216*H216,2)</f>
        <v>0</v>
      </c>
      <c r="K216" s="138" t="s">
        <v>1</v>
      </c>
      <c r="L216" s="32"/>
      <c r="M216" s="143" t="s">
        <v>1</v>
      </c>
      <c r="N216" s="144" t="s">
        <v>41</v>
      </c>
      <c r="P216" s="145">
        <f>O216*H216</f>
        <v>0</v>
      </c>
      <c r="Q216" s="145">
        <v>0</v>
      </c>
      <c r="R216" s="145">
        <f>Q216*H216</f>
        <v>0</v>
      </c>
      <c r="S216" s="145">
        <v>0</v>
      </c>
      <c r="T216" s="146">
        <f>S216*H216</f>
        <v>0</v>
      </c>
      <c r="AR216" s="147" t="s">
        <v>217</v>
      </c>
      <c r="AT216" s="147" t="s">
        <v>193</v>
      </c>
      <c r="AU216" s="147" t="s">
        <v>85</v>
      </c>
      <c r="AY216" s="17" t="s">
        <v>190</v>
      </c>
      <c r="BE216" s="148">
        <f>IF(N216="základní",J216,0)</f>
        <v>0</v>
      </c>
      <c r="BF216" s="148">
        <f>IF(N216="snížená",J216,0)</f>
        <v>0</v>
      </c>
      <c r="BG216" s="148">
        <f>IF(N216="zákl. přenesená",J216,0)</f>
        <v>0</v>
      </c>
      <c r="BH216" s="148">
        <f>IF(N216="sníž. přenesená",J216,0)</f>
        <v>0</v>
      </c>
      <c r="BI216" s="148">
        <f>IF(N216="nulová",J216,0)</f>
        <v>0</v>
      </c>
      <c r="BJ216" s="17" t="s">
        <v>83</v>
      </c>
      <c r="BK216" s="148">
        <f>ROUND(I216*H216,2)</f>
        <v>0</v>
      </c>
      <c r="BL216" s="17" t="s">
        <v>217</v>
      </c>
      <c r="BM216" s="147" t="s">
        <v>3500</v>
      </c>
    </row>
    <row r="217" spans="2:65" s="1" customFormat="1" ht="24.2" customHeight="1">
      <c r="B217" s="32"/>
      <c r="C217" s="136" t="s">
        <v>898</v>
      </c>
      <c r="D217" s="136" t="s">
        <v>193</v>
      </c>
      <c r="E217" s="137" t="s">
        <v>3393</v>
      </c>
      <c r="F217" s="138" t="s">
        <v>3394</v>
      </c>
      <c r="G217" s="139" t="s">
        <v>253</v>
      </c>
      <c r="H217" s="140">
        <v>5.5</v>
      </c>
      <c r="I217" s="141"/>
      <c r="J217" s="142">
        <f>ROUND(I217*H217,2)</f>
        <v>0</v>
      </c>
      <c r="K217" s="138" t="s">
        <v>1</v>
      </c>
      <c r="L217" s="32"/>
      <c r="M217" s="143" t="s">
        <v>1</v>
      </c>
      <c r="N217" s="144" t="s">
        <v>41</v>
      </c>
      <c r="P217" s="145">
        <f>O217*H217</f>
        <v>0</v>
      </c>
      <c r="Q217" s="145">
        <v>0</v>
      </c>
      <c r="R217" s="145">
        <f>Q217*H217</f>
        <v>0</v>
      </c>
      <c r="S217" s="145">
        <v>0</v>
      </c>
      <c r="T217" s="146">
        <f>S217*H217</f>
        <v>0</v>
      </c>
      <c r="AR217" s="147" t="s">
        <v>217</v>
      </c>
      <c r="AT217" s="147" t="s">
        <v>193</v>
      </c>
      <c r="AU217" s="147" t="s">
        <v>85</v>
      </c>
      <c r="AY217" s="17" t="s">
        <v>190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7" t="s">
        <v>83</v>
      </c>
      <c r="BK217" s="148">
        <f>ROUND(I217*H217,2)</f>
        <v>0</v>
      </c>
      <c r="BL217" s="17" t="s">
        <v>217</v>
      </c>
      <c r="BM217" s="147" t="s">
        <v>3501</v>
      </c>
    </row>
    <row r="218" spans="2:65" s="1" customFormat="1" ht="21.75" customHeight="1">
      <c r="B218" s="32"/>
      <c r="C218" s="136" t="s">
        <v>903</v>
      </c>
      <c r="D218" s="136" t="s">
        <v>193</v>
      </c>
      <c r="E218" s="137" t="s">
        <v>1666</v>
      </c>
      <c r="F218" s="138" t="s">
        <v>3502</v>
      </c>
      <c r="G218" s="139" t="s">
        <v>253</v>
      </c>
      <c r="H218" s="140">
        <v>3.2</v>
      </c>
      <c r="I218" s="141"/>
      <c r="J218" s="142">
        <f>ROUND(I218*H218,2)</f>
        <v>0</v>
      </c>
      <c r="K218" s="138" t="s">
        <v>1</v>
      </c>
      <c r="L218" s="32"/>
      <c r="M218" s="143" t="s">
        <v>1</v>
      </c>
      <c r="N218" s="144" t="s">
        <v>41</v>
      </c>
      <c r="P218" s="145">
        <f>O218*H218</f>
        <v>0</v>
      </c>
      <c r="Q218" s="145">
        <v>0</v>
      </c>
      <c r="R218" s="145">
        <f>Q218*H218</f>
        <v>0</v>
      </c>
      <c r="S218" s="145">
        <v>0</v>
      </c>
      <c r="T218" s="146">
        <f>S218*H218</f>
        <v>0</v>
      </c>
      <c r="AR218" s="147" t="s">
        <v>217</v>
      </c>
      <c r="AT218" s="147" t="s">
        <v>193</v>
      </c>
      <c r="AU218" s="147" t="s">
        <v>85</v>
      </c>
      <c r="AY218" s="17" t="s">
        <v>190</v>
      </c>
      <c r="BE218" s="148">
        <f>IF(N218="základní",J218,0)</f>
        <v>0</v>
      </c>
      <c r="BF218" s="148">
        <f>IF(N218="snížená",J218,0)</f>
        <v>0</v>
      </c>
      <c r="BG218" s="148">
        <f>IF(N218="zákl. přenesená",J218,0)</f>
        <v>0</v>
      </c>
      <c r="BH218" s="148">
        <f>IF(N218="sníž. přenesená",J218,0)</f>
        <v>0</v>
      </c>
      <c r="BI218" s="148">
        <f>IF(N218="nulová",J218,0)</f>
        <v>0</v>
      </c>
      <c r="BJ218" s="17" t="s">
        <v>83</v>
      </c>
      <c r="BK218" s="148">
        <f>ROUND(I218*H218,2)</f>
        <v>0</v>
      </c>
      <c r="BL218" s="17" t="s">
        <v>217</v>
      </c>
      <c r="BM218" s="147" t="s">
        <v>3503</v>
      </c>
    </row>
    <row r="219" spans="2:65" s="1" customFormat="1" ht="16.5" customHeight="1">
      <c r="B219" s="32"/>
      <c r="C219" s="183" t="s">
        <v>907</v>
      </c>
      <c r="D219" s="183" t="s">
        <v>615</v>
      </c>
      <c r="E219" s="184" t="s">
        <v>3504</v>
      </c>
      <c r="F219" s="185" t="s">
        <v>3505</v>
      </c>
      <c r="G219" s="186" t="s">
        <v>253</v>
      </c>
      <c r="H219" s="187">
        <v>0.32</v>
      </c>
      <c r="I219" s="188"/>
      <c r="J219" s="189">
        <f>ROUND(I219*H219,2)</f>
        <v>0</v>
      </c>
      <c r="K219" s="185" t="s">
        <v>1</v>
      </c>
      <c r="L219" s="190"/>
      <c r="M219" s="191" t="s">
        <v>1</v>
      </c>
      <c r="N219" s="192" t="s">
        <v>41</v>
      </c>
      <c r="P219" s="145">
        <f>O219*H219</f>
        <v>0</v>
      </c>
      <c r="Q219" s="145">
        <v>0</v>
      </c>
      <c r="R219" s="145">
        <f>Q219*H219</f>
        <v>0</v>
      </c>
      <c r="S219" s="145">
        <v>0</v>
      </c>
      <c r="T219" s="146">
        <f>S219*H219</f>
        <v>0</v>
      </c>
      <c r="AR219" s="147" t="s">
        <v>500</v>
      </c>
      <c r="AT219" s="147" t="s">
        <v>615</v>
      </c>
      <c r="AU219" s="147" t="s">
        <v>85</v>
      </c>
      <c r="AY219" s="17" t="s">
        <v>190</v>
      </c>
      <c r="BE219" s="148">
        <f>IF(N219="základní",J219,0)</f>
        <v>0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7" t="s">
        <v>83</v>
      </c>
      <c r="BK219" s="148">
        <f>ROUND(I219*H219,2)</f>
        <v>0</v>
      </c>
      <c r="BL219" s="17" t="s">
        <v>217</v>
      </c>
      <c r="BM219" s="147" t="s">
        <v>3506</v>
      </c>
    </row>
    <row r="220" spans="2:65" s="1" customFormat="1" ht="24.2" customHeight="1">
      <c r="B220" s="32"/>
      <c r="C220" s="136" t="s">
        <v>913</v>
      </c>
      <c r="D220" s="136" t="s">
        <v>193</v>
      </c>
      <c r="E220" s="137" t="s">
        <v>887</v>
      </c>
      <c r="F220" s="138" t="s">
        <v>3396</v>
      </c>
      <c r="G220" s="139" t="s">
        <v>253</v>
      </c>
      <c r="H220" s="140">
        <v>7</v>
      </c>
      <c r="I220" s="141"/>
      <c r="J220" s="142">
        <f>ROUND(I220*H220,2)</f>
        <v>0</v>
      </c>
      <c r="K220" s="138" t="s">
        <v>1</v>
      </c>
      <c r="L220" s="32"/>
      <c r="M220" s="143" t="s">
        <v>1</v>
      </c>
      <c r="N220" s="144" t="s">
        <v>41</v>
      </c>
      <c r="P220" s="145">
        <f>O220*H220</f>
        <v>0</v>
      </c>
      <c r="Q220" s="145">
        <v>0</v>
      </c>
      <c r="R220" s="145">
        <f>Q220*H220</f>
        <v>0</v>
      </c>
      <c r="S220" s="145">
        <v>0</v>
      </c>
      <c r="T220" s="146">
        <f>S220*H220</f>
        <v>0</v>
      </c>
      <c r="AR220" s="147" t="s">
        <v>217</v>
      </c>
      <c r="AT220" s="147" t="s">
        <v>193</v>
      </c>
      <c r="AU220" s="147" t="s">
        <v>85</v>
      </c>
      <c r="AY220" s="17" t="s">
        <v>190</v>
      </c>
      <c r="BE220" s="148">
        <f>IF(N220="základní",J220,0)</f>
        <v>0</v>
      </c>
      <c r="BF220" s="148">
        <f>IF(N220="snížená",J220,0)</f>
        <v>0</v>
      </c>
      <c r="BG220" s="148">
        <f>IF(N220="zákl. přenesená",J220,0)</f>
        <v>0</v>
      </c>
      <c r="BH220" s="148">
        <f>IF(N220="sníž. přenesená",J220,0)</f>
        <v>0</v>
      </c>
      <c r="BI220" s="148">
        <f>IF(N220="nulová",J220,0)</f>
        <v>0</v>
      </c>
      <c r="BJ220" s="17" t="s">
        <v>83</v>
      </c>
      <c r="BK220" s="148">
        <f>ROUND(I220*H220,2)</f>
        <v>0</v>
      </c>
      <c r="BL220" s="17" t="s">
        <v>217</v>
      </c>
      <c r="BM220" s="147" t="s">
        <v>3507</v>
      </c>
    </row>
    <row r="221" spans="2:65" s="1" customFormat="1" ht="16.5" customHeight="1">
      <c r="B221" s="32"/>
      <c r="C221" s="183" t="s">
        <v>918</v>
      </c>
      <c r="D221" s="183" t="s">
        <v>615</v>
      </c>
      <c r="E221" s="184" t="s">
        <v>3398</v>
      </c>
      <c r="F221" s="185" t="s">
        <v>3399</v>
      </c>
      <c r="G221" s="186" t="s">
        <v>253</v>
      </c>
      <c r="H221" s="187">
        <v>0.7</v>
      </c>
      <c r="I221" s="188"/>
      <c r="J221" s="189">
        <f>ROUND(I221*H221,2)</f>
        <v>0</v>
      </c>
      <c r="K221" s="185" t="s">
        <v>1</v>
      </c>
      <c r="L221" s="190"/>
      <c r="M221" s="191" t="s">
        <v>1</v>
      </c>
      <c r="N221" s="192" t="s">
        <v>41</v>
      </c>
      <c r="P221" s="145">
        <f>O221*H221</f>
        <v>0</v>
      </c>
      <c r="Q221" s="145">
        <v>0</v>
      </c>
      <c r="R221" s="145">
        <f>Q221*H221</f>
        <v>0</v>
      </c>
      <c r="S221" s="145">
        <v>0</v>
      </c>
      <c r="T221" s="146">
        <f>S221*H221</f>
        <v>0</v>
      </c>
      <c r="AR221" s="147" t="s">
        <v>500</v>
      </c>
      <c r="AT221" s="147" t="s">
        <v>615</v>
      </c>
      <c r="AU221" s="147" t="s">
        <v>85</v>
      </c>
      <c r="AY221" s="17" t="s">
        <v>190</v>
      </c>
      <c r="BE221" s="148">
        <f>IF(N221="základní",J221,0)</f>
        <v>0</v>
      </c>
      <c r="BF221" s="148">
        <f>IF(N221="snížená",J221,0)</f>
        <v>0</v>
      </c>
      <c r="BG221" s="148">
        <f>IF(N221="zákl. přenesená",J221,0)</f>
        <v>0</v>
      </c>
      <c r="BH221" s="148">
        <f>IF(N221="sníž. přenesená",J221,0)</f>
        <v>0</v>
      </c>
      <c r="BI221" s="148">
        <f>IF(N221="nulová",J221,0)</f>
        <v>0</v>
      </c>
      <c r="BJ221" s="17" t="s">
        <v>83</v>
      </c>
      <c r="BK221" s="148">
        <f>ROUND(I221*H221,2)</f>
        <v>0</v>
      </c>
      <c r="BL221" s="17" t="s">
        <v>217</v>
      </c>
      <c r="BM221" s="147" t="s">
        <v>3508</v>
      </c>
    </row>
    <row r="222" spans="2:65" s="11" customFormat="1" ht="25.9" customHeight="1">
      <c r="B222" s="124"/>
      <c r="D222" s="125" t="s">
        <v>75</v>
      </c>
      <c r="E222" s="126" t="s">
        <v>187</v>
      </c>
      <c r="F222" s="126" t="s">
        <v>188</v>
      </c>
      <c r="I222" s="127"/>
      <c r="J222" s="128">
        <f>BK222</f>
        <v>0</v>
      </c>
      <c r="L222" s="124"/>
      <c r="M222" s="129"/>
      <c r="P222" s="130">
        <f>P223</f>
        <v>0</v>
      </c>
      <c r="R222" s="130">
        <f>R223</f>
        <v>0</v>
      </c>
      <c r="T222" s="131">
        <f>T223</f>
        <v>0</v>
      </c>
      <c r="AR222" s="125" t="s">
        <v>189</v>
      </c>
      <c r="AT222" s="132" t="s">
        <v>75</v>
      </c>
      <c r="AU222" s="132" t="s">
        <v>76</v>
      </c>
      <c r="AY222" s="125" t="s">
        <v>190</v>
      </c>
      <c r="BK222" s="133">
        <f>BK223</f>
        <v>0</v>
      </c>
    </row>
    <row r="223" spans="2:65" s="11" customFormat="1" ht="22.9" customHeight="1">
      <c r="B223" s="124"/>
      <c r="D223" s="125" t="s">
        <v>75</v>
      </c>
      <c r="E223" s="134" t="s">
        <v>191</v>
      </c>
      <c r="F223" s="134" t="s">
        <v>192</v>
      </c>
      <c r="I223" s="127"/>
      <c r="J223" s="135">
        <f>BK223</f>
        <v>0</v>
      </c>
      <c r="L223" s="124"/>
      <c r="M223" s="129"/>
      <c r="P223" s="130">
        <f>SUM(P224:P227)</f>
        <v>0</v>
      </c>
      <c r="R223" s="130">
        <f>SUM(R224:R227)</f>
        <v>0</v>
      </c>
      <c r="T223" s="131">
        <f>SUM(T224:T227)</f>
        <v>0</v>
      </c>
      <c r="AR223" s="125" t="s">
        <v>189</v>
      </c>
      <c r="AT223" s="132" t="s">
        <v>75</v>
      </c>
      <c r="AU223" s="132" t="s">
        <v>83</v>
      </c>
      <c r="AY223" s="125" t="s">
        <v>190</v>
      </c>
      <c r="BK223" s="133">
        <f>SUM(BK224:BK227)</f>
        <v>0</v>
      </c>
    </row>
    <row r="224" spans="2:65" s="1" customFormat="1" ht="24.2" customHeight="1">
      <c r="B224" s="32"/>
      <c r="C224" s="136" t="s">
        <v>924</v>
      </c>
      <c r="D224" s="136" t="s">
        <v>193</v>
      </c>
      <c r="E224" s="137" t="s">
        <v>3401</v>
      </c>
      <c r="F224" s="138" t="s">
        <v>3402</v>
      </c>
      <c r="G224" s="139" t="s">
        <v>271</v>
      </c>
      <c r="H224" s="140">
        <v>1</v>
      </c>
      <c r="I224" s="141"/>
      <c r="J224" s="142">
        <f>ROUND(I224*H224,2)</f>
        <v>0</v>
      </c>
      <c r="K224" s="138" t="s">
        <v>1</v>
      </c>
      <c r="L224" s="32"/>
      <c r="M224" s="143" t="s">
        <v>1</v>
      </c>
      <c r="N224" s="144" t="s">
        <v>41</v>
      </c>
      <c r="P224" s="145">
        <f>O224*H224</f>
        <v>0</v>
      </c>
      <c r="Q224" s="145">
        <v>0</v>
      </c>
      <c r="R224" s="145">
        <f>Q224*H224</f>
        <v>0</v>
      </c>
      <c r="S224" s="145">
        <v>0</v>
      </c>
      <c r="T224" s="146">
        <f>S224*H224</f>
        <v>0</v>
      </c>
      <c r="AR224" s="147" t="s">
        <v>217</v>
      </c>
      <c r="AT224" s="147" t="s">
        <v>193</v>
      </c>
      <c r="AU224" s="147" t="s">
        <v>85</v>
      </c>
      <c r="AY224" s="17" t="s">
        <v>190</v>
      </c>
      <c r="BE224" s="148">
        <f>IF(N224="základní",J224,0)</f>
        <v>0</v>
      </c>
      <c r="BF224" s="148">
        <f>IF(N224="snížená",J224,0)</f>
        <v>0</v>
      </c>
      <c r="BG224" s="148">
        <f>IF(N224="zákl. přenesená",J224,0)</f>
        <v>0</v>
      </c>
      <c r="BH224" s="148">
        <f>IF(N224="sníž. přenesená",J224,0)</f>
        <v>0</v>
      </c>
      <c r="BI224" s="148">
        <f>IF(N224="nulová",J224,0)</f>
        <v>0</v>
      </c>
      <c r="BJ224" s="17" t="s">
        <v>83</v>
      </c>
      <c r="BK224" s="148">
        <f>ROUND(I224*H224,2)</f>
        <v>0</v>
      </c>
      <c r="BL224" s="17" t="s">
        <v>217</v>
      </c>
      <c r="BM224" s="147" t="s">
        <v>3509</v>
      </c>
    </row>
    <row r="225" spans="2:65" s="1" customFormat="1" ht="16.5" customHeight="1">
      <c r="B225" s="32"/>
      <c r="C225" s="136" t="s">
        <v>928</v>
      </c>
      <c r="D225" s="136" t="s">
        <v>193</v>
      </c>
      <c r="E225" s="137" t="s">
        <v>3404</v>
      </c>
      <c r="F225" s="138" t="s">
        <v>3405</v>
      </c>
      <c r="G225" s="139" t="s">
        <v>271</v>
      </c>
      <c r="H225" s="140">
        <v>1</v>
      </c>
      <c r="I225" s="141"/>
      <c r="J225" s="142">
        <f>ROUND(I225*H225,2)</f>
        <v>0</v>
      </c>
      <c r="K225" s="138" t="s">
        <v>1</v>
      </c>
      <c r="L225" s="32"/>
      <c r="M225" s="143" t="s">
        <v>1</v>
      </c>
      <c r="N225" s="144" t="s">
        <v>41</v>
      </c>
      <c r="P225" s="145">
        <f>O225*H225</f>
        <v>0</v>
      </c>
      <c r="Q225" s="145">
        <v>0</v>
      </c>
      <c r="R225" s="145">
        <f>Q225*H225</f>
        <v>0</v>
      </c>
      <c r="S225" s="145">
        <v>0</v>
      </c>
      <c r="T225" s="146">
        <f>S225*H225</f>
        <v>0</v>
      </c>
      <c r="AR225" s="147" t="s">
        <v>217</v>
      </c>
      <c r="AT225" s="147" t="s">
        <v>193</v>
      </c>
      <c r="AU225" s="147" t="s">
        <v>85</v>
      </c>
      <c r="AY225" s="17" t="s">
        <v>190</v>
      </c>
      <c r="BE225" s="148">
        <f>IF(N225="základní",J225,0)</f>
        <v>0</v>
      </c>
      <c r="BF225" s="148">
        <f>IF(N225="snížená",J225,0)</f>
        <v>0</v>
      </c>
      <c r="BG225" s="148">
        <f>IF(N225="zákl. přenesená",J225,0)</f>
        <v>0</v>
      </c>
      <c r="BH225" s="148">
        <f>IF(N225="sníž. přenesená",J225,0)</f>
        <v>0</v>
      </c>
      <c r="BI225" s="148">
        <f>IF(N225="nulová",J225,0)</f>
        <v>0</v>
      </c>
      <c r="BJ225" s="17" t="s">
        <v>83</v>
      </c>
      <c r="BK225" s="148">
        <f>ROUND(I225*H225,2)</f>
        <v>0</v>
      </c>
      <c r="BL225" s="17" t="s">
        <v>217</v>
      </c>
      <c r="BM225" s="147" t="s">
        <v>3510</v>
      </c>
    </row>
    <row r="226" spans="2:65" s="1" customFormat="1" ht="16.5" customHeight="1">
      <c r="B226" s="32"/>
      <c r="C226" s="136" t="s">
        <v>932</v>
      </c>
      <c r="D226" s="136" t="s">
        <v>193</v>
      </c>
      <c r="E226" s="137" t="s">
        <v>3407</v>
      </c>
      <c r="F226" s="138" t="s">
        <v>3408</v>
      </c>
      <c r="G226" s="139" t="s">
        <v>271</v>
      </c>
      <c r="H226" s="140">
        <v>5</v>
      </c>
      <c r="I226" s="141"/>
      <c r="J226" s="142">
        <f>ROUND(I226*H226,2)</f>
        <v>0</v>
      </c>
      <c r="K226" s="138" t="s">
        <v>1</v>
      </c>
      <c r="L226" s="32"/>
      <c r="M226" s="143" t="s">
        <v>1</v>
      </c>
      <c r="N226" s="144" t="s">
        <v>41</v>
      </c>
      <c r="P226" s="145">
        <f>O226*H226</f>
        <v>0</v>
      </c>
      <c r="Q226" s="145">
        <v>0</v>
      </c>
      <c r="R226" s="145">
        <f>Q226*H226</f>
        <v>0</v>
      </c>
      <c r="S226" s="145">
        <v>0</v>
      </c>
      <c r="T226" s="146">
        <f>S226*H226</f>
        <v>0</v>
      </c>
      <c r="AR226" s="147" t="s">
        <v>217</v>
      </c>
      <c r="AT226" s="147" t="s">
        <v>193</v>
      </c>
      <c r="AU226" s="147" t="s">
        <v>85</v>
      </c>
      <c r="AY226" s="17" t="s">
        <v>190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83</v>
      </c>
      <c r="BK226" s="148">
        <f>ROUND(I226*H226,2)</f>
        <v>0</v>
      </c>
      <c r="BL226" s="17" t="s">
        <v>217</v>
      </c>
      <c r="BM226" s="147" t="s">
        <v>3511</v>
      </c>
    </row>
    <row r="227" spans="2:65" s="1" customFormat="1" ht="16.5" customHeight="1">
      <c r="B227" s="32"/>
      <c r="C227" s="136" t="s">
        <v>936</v>
      </c>
      <c r="D227" s="136" t="s">
        <v>193</v>
      </c>
      <c r="E227" s="137" t="s">
        <v>3410</v>
      </c>
      <c r="F227" s="138" t="s">
        <v>3411</v>
      </c>
      <c r="G227" s="139" t="s">
        <v>3287</v>
      </c>
      <c r="H227" s="140">
        <v>2</v>
      </c>
      <c r="I227" s="141"/>
      <c r="J227" s="142">
        <f>ROUND(I227*H227,2)</f>
        <v>0</v>
      </c>
      <c r="K227" s="138" t="s">
        <v>1</v>
      </c>
      <c r="L227" s="32"/>
      <c r="M227" s="155" t="s">
        <v>1</v>
      </c>
      <c r="N227" s="156" t="s">
        <v>41</v>
      </c>
      <c r="O227" s="157"/>
      <c r="P227" s="158">
        <f>O227*H227</f>
        <v>0</v>
      </c>
      <c r="Q227" s="158">
        <v>0</v>
      </c>
      <c r="R227" s="158">
        <f>Q227*H227</f>
        <v>0</v>
      </c>
      <c r="S227" s="158">
        <v>0</v>
      </c>
      <c r="T227" s="159">
        <f>S227*H227</f>
        <v>0</v>
      </c>
      <c r="AR227" s="147" t="s">
        <v>217</v>
      </c>
      <c r="AT227" s="147" t="s">
        <v>193</v>
      </c>
      <c r="AU227" s="147" t="s">
        <v>85</v>
      </c>
      <c r="AY227" s="17" t="s">
        <v>190</v>
      </c>
      <c r="BE227" s="148">
        <f>IF(N227="základní",J227,0)</f>
        <v>0</v>
      </c>
      <c r="BF227" s="148">
        <f>IF(N227="snížená",J227,0)</f>
        <v>0</v>
      </c>
      <c r="BG227" s="148">
        <f>IF(N227="zákl. přenesená",J227,0)</f>
        <v>0</v>
      </c>
      <c r="BH227" s="148">
        <f>IF(N227="sníž. přenesená",J227,0)</f>
        <v>0</v>
      </c>
      <c r="BI227" s="148">
        <f>IF(N227="nulová",J227,0)</f>
        <v>0</v>
      </c>
      <c r="BJ227" s="17" t="s">
        <v>83</v>
      </c>
      <c r="BK227" s="148">
        <f>ROUND(I227*H227,2)</f>
        <v>0</v>
      </c>
      <c r="BL227" s="17" t="s">
        <v>217</v>
      </c>
      <c r="BM227" s="147" t="s">
        <v>3512</v>
      </c>
    </row>
    <row r="228" spans="2:65" s="1" customFormat="1" ht="6.95" customHeight="1">
      <c r="B228" s="44"/>
      <c r="C228" s="45"/>
      <c r="D228" s="45"/>
      <c r="E228" s="45"/>
      <c r="F228" s="45"/>
      <c r="G228" s="45"/>
      <c r="H228" s="45"/>
      <c r="I228" s="45"/>
      <c r="J228" s="45"/>
      <c r="K228" s="45"/>
      <c r="L228" s="32"/>
    </row>
  </sheetData>
  <sheetProtection algorithmName="SHA-512" hashValue="NWNPIrKweaeCN2zoJfWBPJSDEffXBskrn/VHxPLeDs53UaMQMlHM3Xaw6gUukLM64IKVQ/dWaKTtuWU7l81uRg==" saltValue="dCSnGnhfgXjlnrnTGgUH+KH2l6SsB9SGAa6Kr0HI2dUc24wgkHCOHY3vezvTWuAjI1LWg0sOMX+vlvHca200qg==" spinCount="100000" sheet="1" objects="1" scenarios="1" formatColumns="0" formatRows="0" autoFilter="0"/>
  <autoFilter ref="C130:K227" xr:uid="{00000000-0009-0000-0000-00000B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8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135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158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56" t="str">
        <f>'Rekapitulace stavby'!K6</f>
        <v>Multifunkční sportovní a kulturní centrum (MFSKC) - křižovatka 4. brána BVV</v>
      </c>
      <c r="F7" s="257"/>
      <c r="G7" s="257"/>
      <c r="H7" s="257"/>
      <c r="L7" s="20"/>
    </row>
    <row r="8" spans="2:46" ht="12" customHeight="1">
      <c r="B8" s="20"/>
      <c r="D8" s="27" t="s">
        <v>159</v>
      </c>
      <c r="L8" s="20"/>
    </row>
    <row r="9" spans="2:46" s="1" customFormat="1" ht="16.5" customHeight="1">
      <c r="B9" s="32"/>
      <c r="E9" s="256" t="s">
        <v>3513</v>
      </c>
      <c r="F9" s="255"/>
      <c r="G9" s="255"/>
      <c r="H9" s="255"/>
      <c r="L9" s="32"/>
    </row>
    <row r="10" spans="2:46" s="1" customFormat="1" ht="12" customHeight="1">
      <c r="B10" s="32"/>
      <c r="D10" s="27" t="s">
        <v>161</v>
      </c>
      <c r="L10" s="32"/>
    </row>
    <row r="11" spans="2:46" s="1" customFormat="1" ht="16.5" customHeight="1">
      <c r="B11" s="32"/>
      <c r="E11" s="234" t="s">
        <v>3513</v>
      </c>
      <c r="F11" s="255"/>
      <c r="G11" s="255"/>
      <c r="H11" s="255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34</v>
      </c>
      <c r="I14" s="27" t="s">
        <v>22</v>
      </c>
      <c r="J14" s="52" t="str">
        <f>'Rekapitulace stavby'!AN8</f>
        <v>4. 2. 2022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34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8" t="str">
        <f>'Rekapitulace stavby'!E14</f>
        <v>Vyplň údaj</v>
      </c>
      <c r="F20" s="244"/>
      <c r="G20" s="244"/>
      <c r="H20" s="24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3153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34</v>
      </c>
      <c r="I26" s="27" t="s">
        <v>27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48" t="s">
        <v>1</v>
      </c>
      <c r="F29" s="248"/>
      <c r="G29" s="248"/>
      <c r="H29" s="24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ROUND(J130,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ROUND((SUM(BE130:BE187)),  2)</f>
        <v>0</v>
      </c>
      <c r="I35" s="96">
        <v>0.21</v>
      </c>
      <c r="J35" s="86">
        <f>ROUND(((SUM(BE130:BE187))*I35),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ROUND((SUM(BF130:BF187)),  2)</f>
        <v>0</v>
      </c>
      <c r="I36" s="96">
        <v>0.15</v>
      </c>
      <c r="J36" s="86">
        <f>ROUND(((SUM(BF130:BF187))*I36),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ROUND((SUM(BG130:BG187)),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ROUND((SUM(BH130:BH187)),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ROUND((SUM(BI130:BI187)),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163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56" t="str">
        <f>E7</f>
        <v>Multifunkční sportovní a kulturní centrum (MFSKC) - křižovatka 4. brána BVV</v>
      </c>
      <c r="F85" s="257"/>
      <c r="G85" s="257"/>
      <c r="H85" s="257"/>
      <c r="L85" s="32"/>
    </row>
    <row r="86" spans="2:12" ht="12" customHeight="1">
      <c r="B86" s="20"/>
      <c r="C86" s="27" t="s">
        <v>159</v>
      </c>
      <c r="L86" s="20"/>
    </row>
    <row r="87" spans="2:12" s="1" customFormat="1" ht="16.5" customHeight="1">
      <c r="B87" s="32"/>
      <c r="E87" s="256" t="s">
        <v>3513</v>
      </c>
      <c r="F87" s="255"/>
      <c r="G87" s="255"/>
      <c r="H87" s="255"/>
      <c r="L87" s="32"/>
    </row>
    <row r="88" spans="2:12" s="1" customFormat="1" ht="12" customHeight="1">
      <c r="B88" s="32"/>
      <c r="C88" s="27" t="s">
        <v>161</v>
      </c>
      <c r="L88" s="32"/>
    </row>
    <row r="89" spans="2:12" s="1" customFormat="1" ht="16.5" customHeight="1">
      <c r="B89" s="32"/>
      <c r="E89" s="234" t="str">
        <f>E11</f>
        <v>403 - Přeložka sítí AO</v>
      </c>
      <c r="F89" s="255"/>
      <c r="G89" s="255"/>
      <c r="H89" s="255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4. 2. 2022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 xml:space="preserve"> </v>
      </c>
      <c r="I93" s="27" t="s">
        <v>30</v>
      </c>
      <c r="J93" s="30" t="str">
        <f>E23</f>
        <v>Ing. Tomáš Veselý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164</v>
      </c>
      <c r="D96" s="97"/>
      <c r="E96" s="97"/>
      <c r="F96" s="97"/>
      <c r="G96" s="97"/>
      <c r="H96" s="97"/>
      <c r="I96" s="97"/>
      <c r="J96" s="106" t="s">
        <v>165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166</v>
      </c>
      <c r="J98" s="66">
        <f>J130</f>
        <v>0</v>
      </c>
      <c r="L98" s="32"/>
      <c r="AU98" s="17" t="s">
        <v>167</v>
      </c>
    </row>
    <row r="99" spans="2:47" s="8" customFormat="1" ht="24.95" customHeight="1">
      <c r="B99" s="108"/>
      <c r="D99" s="109" t="s">
        <v>243</v>
      </c>
      <c r="E99" s="110"/>
      <c r="F99" s="110"/>
      <c r="G99" s="110"/>
      <c r="H99" s="110"/>
      <c r="I99" s="110"/>
      <c r="J99" s="111">
        <f>J131</f>
        <v>0</v>
      </c>
      <c r="L99" s="108"/>
    </row>
    <row r="100" spans="2:47" s="9" customFormat="1" ht="19.899999999999999" customHeight="1">
      <c r="B100" s="112"/>
      <c r="D100" s="113" t="s">
        <v>246</v>
      </c>
      <c r="E100" s="114"/>
      <c r="F100" s="114"/>
      <c r="G100" s="114"/>
      <c r="H100" s="114"/>
      <c r="I100" s="114"/>
      <c r="J100" s="115">
        <f>J132</f>
        <v>0</v>
      </c>
      <c r="L100" s="112"/>
    </row>
    <row r="101" spans="2:47" s="8" customFormat="1" ht="24.95" customHeight="1">
      <c r="B101" s="108"/>
      <c r="D101" s="109" t="s">
        <v>464</v>
      </c>
      <c r="E101" s="110"/>
      <c r="F101" s="110"/>
      <c r="G101" s="110"/>
      <c r="H101" s="110"/>
      <c r="I101" s="110"/>
      <c r="J101" s="111">
        <f>J137</f>
        <v>0</v>
      </c>
      <c r="L101" s="108"/>
    </row>
    <row r="102" spans="2:47" s="9" customFormat="1" ht="19.899999999999999" customHeight="1">
      <c r="B102" s="112"/>
      <c r="D102" s="113" t="s">
        <v>466</v>
      </c>
      <c r="E102" s="114"/>
      <c r="F102" s="114"/>
      <c r="G102" s="114"/>
      <c r="H102" s="114"/>
      <c r="I102" s="114"/>
      <c r="J102" s="115">
        <f>J138</f>
        <v>0</v>
      </c>
      <c r="L102" s="112"/>
    </row>
    <row r="103" spans="2:47" s="8" customFormat="1" ht="24.95" customHeight="1">
      <c r="B103" s="108"/>
      <c r="D103" s="109" t="s">
        <v>3154</v>
      </c>
      <c r="E103" s="110"/>
      <c r="F103" s="110"/>
      <c r="G103" s="110"/>
      <c r="H103" s="110"/>
      <c r="I103" s="110"/>
      <c r="J103" s="111">
        <f>J140</f>
        <v>0</v>
      </c>
      <c r="L103" s="108"/>
    </row>
    <row r="104" spans="2:47" s="9" customFormat="1" ht="19.899999999999999" customHeight="1">
      <c r="B104" s="112"/>
      <c r="D104" s="113" t="s">
        <v>3155</v>
      </c>
      <c r="E104" s="114"/>
      <c r="F104" s="114"/>
      <c r="G104" s="114"/>
      <c r="H104" s="114"/>
      <c r="I104" s="114"/>
      <c r="J104" s="115">
        <f>J141</f>
        <v>0</v>
      </c>
      <c r="L104" s="112"/>
    </row>
    <row r="105" spans="2:47" s="9" customFormat="1" ht="19.899999999999999" customHeight="1">
      <c r="B105" s="112"/>
      <c r="D105" s="113" t="s">
        <v>3156</v>
      </c>
      <c r="E105" s="114"/>
      <c r="F105" s="114"/>
      <c r="G105" s="114"/>
      <c r="H105" s="114"/>
      <c r="I105" s="114"/>
      <c r="J105" s="115">
        <f>J157</f>
        <v>0</v>
      </c>
      <c r="L105" s="112"/>
    </row>
    <row r="106" spans="2:47" s="9" customFormat="1" ht="19.899999999999999" customHeight="1">
      <c r="B106" s="112"/>
      <c r="D106" s="113" t="s">
        <v>3157</v>
      </c>
      <c r="E106" s="114"/>
      <c r="F106" s="114"/>
      <c r="G106" s="114"/>
      <c r="H106" s="114"/>
      <c r="I106" s="114"/>
      <c r="J106" s="115">
        <f>J161</f>
        <v>0</v>
      </c>
      <c r="L106" s="112"/>
    </row>
    <row r="107" spans="2:47" s="8" customFormat="1" ht="24.95" customHeight="1">
      <c r="B107" s="108"/>
      <c r="D107" s="109" t="s">
        <v>168</v>
      </c>
      <c r="E107" s="110"/>
      <c r="F107" s="110"/>
      <c r="G107" s="110"/>
      <c r="H107" s="110"/>
      <c r="I107" s="110"/>
      <c r="J107" s="111">
        <f>J184</f>
        <v>0</v>
      </c>
      <c r="L107" s="108"/>
    </row>
    <row r="108" spans="2:47" s="9" customFormat="1" ht="19.899999999999999" customHeight="1">
      <c r="B108" s="112"/>
      <c r="D108" s="113" t="s">
        <v>169</v>
      </c>
      <c r="E108" s="114"/>
      <c r="F108" s="114"/>
      <c r="G108" s="114"/>
      <c r="H108" s="114"/>
      <c r="I108" s="114"/>
      <c r="J108" s="115">
        <f>J185</f>
        <v>0</v>
      </c>
      <c r="L108" s="112"/>
    </row>
    <row r="109" spans="2:47" s="1" customFormat="1" ht="21.75" customHeight="1">
      <c r="B109" s="32"/>
      <c r="L109" s="32"/>
    </row>
    <row r="110" spans="2:47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2"/>
    </row>
    <row r="114" spans="2:12" s="1" customFormat="1" ht="6.95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2"/>
    </row>
    <row r="115" spans="2:12" s="1" customFormat="1" ht="24.95" customHeight="1">
      <c r="B115" s="32"/>
      <c r="C115" s="21" t="s">
        <v>174</v>
      </c>
      <c r="L115" s="32"/>
    </row>
    <row r="116" spans="2:12" s="1" customFormat="1" ht="6.95" customHeight="1">
      <c r="B116" s="32"/>
      <c r="L116" s="32"/>
    </row>
    <row r="117" spans="2:12" s="1" customFormat="1" ht="12" customHeight="1">
      <c r="B117" s="32"/>
      <c r="C117" s="27" t="s">
        <v>16</v>
      </c>
      <c r="L117" s="32"/>
    </row>
    <row r="118" spans="2:12" s="1" customFormat="1" ht="26.25" customHeight="1">
      <c r="B118" s="32"/>
      <c r="E118" s="256" t="str">
        <f>E7</f>
        <v>Multifunkční sportovní a kulturní centrum (MFSKC) - křižovatka 4. brána BVV</v>
      </c>
      <c r="F118" s="257"/>
      <c r="G118" s="257"/>
      <c r="H118" s="257"/>
      <c r="L118" s="32"/>
    </row>
    <row r="119" spans="2:12" ht="12" customHeight="1">
      <c r="B119" s="20"/>
      <c r="C119" s="27" t="s">
        <v>159</v>
      </c>
      <c r="L119" s="20"/>
    </row>
    <row r="120" spans="2:12" s="1" customFormat="1" ht="16.5" customHeight="1">
      <c r="B120" s="32"/>
      <c r="E120" s="256" t="s">
        <v>3513</v>
      </c>
      <c r="F120" s="255"/>
      <c r="G120" s="255"/>
      <c r="H120" s="255"/>
      <c r="L120" s="32"/>
    </row>
    <row r="121" spans="2:12" s="1" customFormat="1" ht="12" customHeight="1">
      <c r="B121" s="32"/>
      <c r="C121" s="27" t="s">
        <v>161</v>
      </c>
      <c r="L121" s="32"/>
    </row>
    <row r="122" spans="2:12" s="1" customFormat="1" ht="16.5" customHeight="1">
      <c r="B122" s="32"/>
      <c r="E122" s="234" t="str">
        <f>E11</f>
        <v>403 - Přeložka sítí AO</v>
      </c>
      <c r="F122" s="255"/>
      <c r="G122" s="255"/>
      <c r="H122" s="255"/>
      <c r="L122" s="32"/>
    </row>
    <row r="123" spans="2:12" s="1" customFormat="1" ht="6.95" customHeight="1">
      <c r="B123" s="32"/>
      <c r="L123" s="32"/>
    </row>
    <row r="124" spans="2:12" s="1" customFormat="1" ht="12" customHeight="1">
      <c r="B124" s="32"/>
      <c r="C124" s="27" t="s">
        <v>20</v>
      </c>
      <c r="F124" s="25" t="str">
        <f>F14</f>
        <v xml:space="preserve"> </v>
      </c>
      <c r="I124" s="27" t="s">
        <v>22</v>
      </c>
      <c r="J124" s="52" t="str">
        <f>IF(J14="","",J14)</f>
        <v>4. 2. 2022</v>
      </c>
      <c r="L124" s="32"/>
    </row>
    <row r="125" spans="2:12" s="1" customFormat="1" ht="6.95" customHeight="1">
      <c r="B125" s="32"/>
      <c r="L125" s="32"/>
    </row>
    <row r="126" spans="2:12" s="1" customFormat="1" ht="15.2" customHeight="1">
      <c r="B126" s="32"/>
      <c r="C126" s="27" t="s">
        <v>24</v>
      </c>
      <c r="F126" s="25" t="str">
        <f>E17</f>
        <v xml:space="preserve"> </v>
      </c>
      <c r="I126" s="27" t="s">
        <v>30</v>
      </c>
      <c r="J126" s="30" t="str">
        <f>E23</f>
        <v>Ing. Tomáš Veselý</v>
      </c>
      <c r="L126" s="32"/>
    </row>
    <row r="127" spans="2:12" s="1" customFormat="1" ht="15.2" customHeight="1">
      <c r="B127" s="32"/>
      <c r="C127" s="27" t="s">
        <v>28</v>
      </c>
      <c r="F127" s="25" t="str">
        <f>IF(E20="","",E20)</f>
        <v>Vyplň údaj</v>
      </c>
      <c r="I127" s="27" t="s">
        <v>33</v>
      </c>
      <c r="J127" s="30" t="str">
        <f>E26</f>
        <v xml:space="preserve"> </v>
      </c>
      <c r="L127" s="32"/>
    </row>
    <row r="128" spans="2:12" s="1" customFormat="1" ht="10.35" customHeight="1">
      <c r="B128" s="32"/>
      <c r="L128" s="32"/>
    </row>
    <row r="129" spans="2:65" s="10" customFormat="1" ht="29.25" customHeight="1">
      <c r="B129" s="116"/>
      <c r="C129" s="117" t="s">
        <v>175</v>
      </c>
      <c r="D129" s="118" t="s">
        <v>61</v>
      </c>
      <c r="E129" s="118" t="s">
        <v>57</v>
      </c>
      <c r="F129" s="118" t="s">
        <v>58</v>
      </c>
      <c r="G129" s="118" t="s">
        <v>176</v>
      </c>
      <c r="H129" s="118" t="s">
        <v>177</v>
      </c>
      <c r="I129" s="118" t="s">
        <v>178</v>
      </c>
      <c r="J129" s="118" t="s">
        <v>165</v>
      </c>
      <c r="K129" s="119" t="s">
        <v>179</v>
      </c>
      <c r="L129" s="116"/>
      <c r="M129" s="59" t="s">
        <v>1</v>
      </c>
      <c r="N129" s="60" t="s">
        <v>40</v>
      </c>
      <c r="O129" s="60" t="s">
        <v>180</v>
      </c>
      <c r="P129" s="60" t="s">
        <v>181</v>
      </c>
      <c r="Q129" s="60" t="s">
        <v>182</v>
      </c>
      <c r="R129" s="60" t="s">
        <v>183</v>
      </c>
      <c r="S129" s="60" t="s">
        <v>184</v>
      </c>
      <c r="T129" s="61" t="s">
        <v>185</v>
      </c>
    </row>
    <row r="130" spans="2:65" s="1" customFormat="1" ht="22.9" customHeight="1">
      <c r="B130" s="32"/>
      <c r="C130" s="64" t="s">
        <v>186</v>
      </c>
      <c r="J130" s="120">
        <f>BK130</f>
        <v>0</v>
      </c>
      <c r="L130" s="32"/>
      <c r="M130" s="62"/>
      <c r="N130" s="53"/>
      <c r="O130" s="53"/>
      <c r="P130" s="121">
        <f>P131+P137+P140+P184</f>
        <v>0</v>
      </c>
      <c r="Q130" s="53"/>
      <c r="R130" s="121">
        <f>R131+R137+R140+R184</f>
        <v>1.555E-3</v>
      </c>
      <c r="S130" s="53"/>
      <c r="T130" s="122">
        <f>T131+T137+T140+T184</f>
        <v>0</v>
      </c>
      <c r="AT130" s="17" t="s">
        <v>75</v>
      </c>
      <c r="AU130" s="17" t="s">
        <v>167</v>
      </c>
      <c r="BK130" s="123">
        <f>BK131+BK137+BK140+BK184</f>
        <v>0</v>
      </c>
    </row>
    <row r="131" spans="2:65" s="11" customFormat="1" ht="25.9" customHeight="1">
      <c r="B131" s="124"/>
      <c r="D131" s="125" t="s">
        <v>75</v>
      </c>
      <c r="E131" s="126" t="s">
        <v>247</v>
      </c>
      <c r="F131" s="126" t="s">
        <v>248</v>
      </c>
      <c r="I131" s="127"/>
      <c r="J131" s="128">
        <f>BK131</f>
        <v>0</v>
      </c>
      <c r="L131" s="124"/>
      <c r="M131" s="129"/>
      <c r="P131" s="130">
        <f>P132</f>
        <v>0</v>
      </c>
      <c r="R131" s="130">
        <f>R132</f>
        <v>0</v>
      </c>
      <c r="T131" s="131">
        <f>T132</f>
        <v>0</v>
      </c>
      <c r="AR131" s="125" t="s">
        <v>83</v>
      </c>
      <c r="AT131" s="132" t="s">
        <v>75</v>
      </c>
      <c r="AU131" s="132" t="s">
        <v>76</v>
      </c>
      <c r="AY131" s="125" t="s">
        <v>190</v>
      </c>
      <c r="BK131" s="133">
        <f>BK132</f>
        <v>0</v>
      </c>
    </row>
    <row r="132" spans="2:65" s="11" customFormat="1" ht="22.9" customHeight="1">
      <c r="B132" s="124"/>
      <c r="D132" s="125" t="s">
        <v>75</v>
      </c>
      <c r="E132" s="134" t="s">
        <v>445</v>
      </c>
      <c r="F132" s="134" t="s">
        <v>446</v>
      </c>
      <c r="I132" s="127"/>
      <c r="J132" s="135">
        <f>BK132</f>
        <v>0</v>
      </c>
      <c r="L132" s="124"/>
      <c r="M132" s="129"/>
      <c r="P132" s="130">
        <f>SUM(P133:P136)</f>
        <v>0</v>
      </c>
      <c r="R132" s="130">
        <f>SUM(R133:R136)</f>
        <v>0</v>
      </c>
      <c r="T132" s="131">
        <f>SUM(T133:T136)</f>
        <v>0</v>
      </c>
      <c r="AR132" s="125" t="s">
        <v>83</v>
      </c>
      <c r="AT132" s="132" t="s">
        <v>75</v>
      </c>
      <c r="AU132" s="132" t="s">
        <v>83</v>
      </c>
      <c r="AY132" s="125" t="s">
        <v>190</v>
      </c>
      <c r="BK132" s="133">
        <f>SUM(BK133:BK136)</f>
        <v>0</v>
      </c>
    </row>
    <row r="133" spans="2:65" s="1" customFormat="1" ht="16.5" customHeight="1">
      <c r="B133" s="32"/>
      <c r="C133" s="136" t="s">
        <v>83</v>
      </c>
      <c r="D133" s="136" t="s">
        <v>193</v>
      </c>
      <c r="E133" s="137" t="s">
        <v>1237</v>
      </c>
      <c r="F133" s="138" t="s">
        <v>3159</v>
      </c>
      <c r="G133" s="139" t="s">
        <v>380</v>
      </c>
      <c r="H133" s="140">
        <v>26.295000000000002</v>
      </c>
      <c r="I133" s="141"/>
      <c r="J133" s="142">
        <f>ROUND(I133*H133,2)</f>
        <v>0</v>
      </c>
      <c r="K133" s="138" t="s">
        <v>1</v>
      </c>
      <c r="L133" s="32"/>
      <c r="M133" s="143" t="s">
        <v>1</v>
      </c>
      <c r="N133" s="144" t="s">
        <v>41</v>
      </c>
      <c r="P133" s="145">
        <f>O133*H133</f>
        <v>0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AR133" s="147" t="s">
        <v>217</v>
      </c>
      <c r="AT133" s="147" t="s">
        <v>193</v>
      </c>
      <c r="AU133" s="147" t="s">
        <v>85</v>
      </c>
      <c r="AY133" s="17" t="s">
        <v>190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7" t="s">
        <v>83</v>
      </c>
      <c r="BK133" s="148">
        <f>ROUND(I133*H133,2)</f>
        <v>0</v>
      </c>
      <c r="BL133" s="17" t="s">
        <v>217</v>
      </c>
      <c r="BM133" s="147" t="s">
        <v>3514</v>
      </c>
    </row>
    <row r="134" spans="2:65" s="1" customFormat="1" ht="24.2" customHeight="1">
      <c r="B134" s="32"/>
      <c r="C134" s="136" t="s">
        <v>85</v>
      </c>
      <c r="D134" s="136" t="s">
        <v>193</v>
      </c>
      <c r="E134" s="137" t="s">
        <v>1247</v>
      </c>
      <c r="F134" s="138" t="s">
        <v>3161</v>
      </c>
      <c r="G134" s="139" t="s">
        <v>380</v>
      </c>
      <c r="H134" s="140">
        <v>262.95</v>
      </c>
      <c r="I134" s="141"/>
      <c r="J134" s="142">
        <f>ROUND(I134*H134,2)</f>
        <v>0</v>
      </c>
      <c r="K134" s="138" t="s">
        <v>1</v>
      </c>
      <c r="L134" s="32"/>
      <c r="M134" s="143" t="s">
        <v>1</v>
      </c>
      <c r="N134" s="144" t="s">
        <v>41</v>
      </c>
      <c r="P134" s="145">
        <f>O134*H134</f>
        <v>0</v>
      </c>
      <c r="Q134" s="145">
        <v>0</v>
      </c>
      <c r="R134" s="145">
        <f>Q134*H134</f>
        <v>0</v>
      </c>
      <c r="S134" s="145">
        <v>0</v>
      </c>
      <c r="T134" s="146">
        <f>S134*H134</f>
        <v>0</v>
      </c>
      <c r="AR134" s="147" t="s">
        <v>217</v>
      </c>
      <c r="AT134" s="147" t="s">
        <v>193</v>
      </c>
      <c r="AU134" s="147" t="s">
        <v>85</v>
      </c>
      <c r="AY134" s="17" t="s">
        <v>190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83</v>
      </c>
      <c r="BK134" s="148">
        <f>ROUND(I134*H134,2)</f>
        <v>0</v>
      </c>
      <c r="BL134" s="17" t="s">
        <v>217</v>
      </c>
      <c r="BM134" s="147" t="s">
        <v>3515</v>
      </c>
    </row>
    <row r="135" spans="2:65" s="1" customFormat="1" ht="37.9" customHeight="1">
      <c r="B135" s="32"/>
      <c r="C135" s="136" t="s">
        <v>209</v>
      </c>
      <c r="D135" s="136" t="s">
        <v>193</v>
      </c>
      <c r="E135" s="137" t="s">
        <v>1265</v>
      </c>
      <c r="F135" s="138" t="s">
        <v>3163</v>
      </c>
      <c r="G135" s="139" t="s">
        <v>380</v>
      </c>
      <c r="H135" s="140">
        <v>20.462</v>
      </c>
      <c r="I135" s="141"/>
      <c r="J135" s="142">
        <f>ROUND(I135*H135,2)</f>
        <v>0</v>
      </c>
      <c r="K135" s="138" t="s">
        <v>1</v>
      </c>
      <c r="L135" s="32"/>
      <c r="M135" s="143" t="s">
        <v>1</v>
      </c>
      <c r="N135" s="144" t="s">
        <v>41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217</v>
      </c>
      <c r="AT135" s="147" t="s">
        <v>193</v>
      </c>
      <c r="AU135" s="147" t="s">
        <v>85</v>
      </c>
      <c r="AY135" s="17" t="s">
        <v>190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83</v>
      </c>
      <c r="BK135" s="148">
        <f>ROUND(I135*H135,2)</f>
        <v>0</v>
      </c>
      <c r="BL135" s="17" t="s">
        <v>217</v>
      </c>
      <c r="BM135" s="147" t="s">
        <v>3516</v>
      </c>
    </row>
    <row r="136" spans="2:65" s="1" customFormat="1" ht="44.25" customHeight="1">
      <c r="B136" s="32"/>
      <c r="C136" s="136" t="s">
        <v>217</v>
      </c>
      <c r="D136" s="136" t="s">
        <v>193</v>
      </c>
      <c r="E136" s="137" t="s">
        <v>3165</v>
      </c>
      <c r="F136" s="138" t="s">
        <v>627</v>
      </c>
      <c r="G136" s="139" t="s">
        <v>380</v>
      </c>
      <c r="H136" s="140">
        <v>0.372</v>
      </c>
      <c r="I136" s="141"/>
      <c r="J136" s="142">
        <f>ROUND(I136*H136,2)</f>
        <v>0</v>
      </c>
      <c r="K136" s="138" t="s">
        <v>1</v>
      </c>
      <c r="L136" s="32"/>
      <c r="M136" s="143" t="s">
        <v>1</v>
      </c>
      <c r="N136" s="144" t="s">
        <v>41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217</v>
      </c>
      <c r="AT136" s="147" t="s">
        <v>193</v>
      </c>
      <c r="AU136" s="147" t="s">
        <v>85</v>
      </c>
      <c r="AY136" s="17" t="s">
        <v>190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7" t="s">
        <v>83</v>
      </c>
      <c r="BK136" s="148">
        <f>ROUND(I136*H136,2)</f>
        <v>0</v>
      </c>
      <c r="BL136" s="17" t="s">
        <v>217</v>
      </c>
      <c r="BM136" s="147" t="s">
        <v>3517</v>
      </c>
    </row>
    <row r="137" spans="2:65" s="11" customFormat="1" ht="25.9" customHeight="1">
      <c r="B137" s="124"/>
      <c r="D137" s="125" t="s">
        <v>75</v>
      </c>
      <c r="E137" s="126" t="s">
        <v>1289</v>
      </c>
      <c r="F137" s="126" t="s">
        <v>1290</v>
      </c>
      <c r="I137" s="127"/>
      <c r="J137" s="128">
        <f>BK137</f>
        <v>0</v>
      </c>
      <c r="L137" s="124"/>
      <c r="M137" s="129"/>
      <c r="P137" s="130">
        <f>P138</f>
        <v>0</v>
      </c>
      <c r="R137" s="130">
        <f>R138</f>
        <v>0</v>
      </c>
      <c r="T137" s="131">
        <f>T138</f>
        <v>0</v>
      </c>
      <c r="AR137" s="125" t="s">
        <v>85</v>
      </c>
      <c r="AT137" s="132" t="s">
        <v>75</v>
      </c>
      <c r="AU137" s="132" t="s">
        <v>76</v>
      </c>
      <c r="AY137" s="125" t="s">
        <v>190</v>
      </c>
      <c r="BK137" s="133">
        <f>BK138</f>
        <v>0</v>
      </c>
    </row>
    <row r="138" spans="2:65" s="11" customFormat="1" ht="22.9" customHeight="1">
      <c r="B138" s="124"/>
      <c r="D138" s="125" t="s">
        <v>75</v>
      </c>
      <c r="E138" s="134" t="s">
        <v>1305</v>
      </c>
      <c r="F138" s="134" t="s">
        <v>1306</v>
      </c>
      <c r="I138" s="127"/>
      <c r="J138" s="135">
        <f>BK138</f>
        <v>0</v>
      </c>
      <c r="L138" s="124"/>
      <c r="M138" s="129"/>
      <c r="P138" s="130">
        <f>P139</f>
        <v>0</v>
      </c>
      <c r="R138" s="130">
        <f>R139</f>
        <v>0</v>
      </c>
      <c r="T138" s="131">
        <f>T139</f>
        <v>0</v>
      </c>
      <c r="AR138" s="125" t="s">
        <v>85</v>
      </c>
      <c r="AT138" s="132" t="s">
        <v>75</v>
      </c>
      <c r="AU138" s="132" t="s">
        <v>83</v>
      </c>
      <c r="AY138" s="125" t="s">
        <v>190</v>
      </c>
      <c r="BK138" s="133">
        <f>BK139</f>
        <v>0</v>
      </c>
    </row>
    <row r="139" spans="2:65" s="1" customFormat="1" ht="37.9" customHeight="1">
      <c r="B139" s="32"/>
      <c r="C139" s="136" t="s">
        <v>189</v>
      </c>
      <c r="D139" s="136" t="s">
        <v>193</v>
      </c>
      <c r="E139" s="137" t="s">
        <v>3518</v>
      </c>
      <c r="F139" s="138" t="s">
        <v>3519</v>
      </c>
      <c r="G139" s="139" t="s">
        <v>271</v>
      </c>
      <c r="H139" s="140">
        <v>1</v>
      </c>
      <c r="I139" s="141"/>
      <c r="J139" s="142">
        <f>ROUND(I139*H139,2)</f>
        <v>0</v>
      </c>
      <c r="K139" s="138" t="s">
        <v>1</v>
      </c>
      <c r="L139" s="32"/>
      <c r="M139" s="143" t="s">
        <v>1</v>
      </c>
      <c r="N139" s="144" t="s">
        <v>41</v>
      </c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AR139" s="147" t="s">
        <v>367</v>
      </c>
      <c r="AT139" s="147" t="s">
        <v>193</v>
      </c>
      <c r="AU139" s="147" t="s">
        <v>85</v>
      </c>
      <c r="AY139" s="17" t="s">
        <v>190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7" t="s">
        <v>83</v>
      </c>
      <c r="BK139" s="148">
        <f>ROUND(I139*H139,2)</f>
        <v>0</v>
      </c>
      <c r="BL139" s="17" t="s">
        <v>367</v>
      </c>
      <c r="BM139" s="147" t="s">
        <v>3520</v>
      </c>
    </row>
    <row r="140" spans="2:65" s="11" customFormat="1" ht="25.9" customHeight="1">
      <c r="B140" s="124"/>
      <c r="D140" s="125" t="s">
        <v>75</v>
      </c>
      <c r="E140" s="126" t="s">
        <v>615</v>
      </c>
      <c r="F140" s="126" t="s">
        <v>3173</v>
      </c>
      <c r="I140" s="127"/>
      <c r="J140" s="128">
        <f>BK140</f>
        <v>0</v>
      </c>
      <c r="L140" s="124"/>
      <c r="M140" s="129"/>
      <c r="P140" s="130">
        <f>P141+P157+P161</f>
        <v>0</v>
      </c>
      <c r="R140" s="130">
        <f>R141+R157+R161</f>
        <v>1.555E-3</v>
      </c>
      <c r="T140" s="131">
        <f>T141+T157+T161</f>
        <v>0</v>
      </c>
      <c r="AR140" s="125" t="s">
        <v>209</v>
      </c>
      <c r="AT140" s="132" t="s">
        <v>75</v>
      </c>
      <c r="AU140" s="132" t="s">
        <v>76</v>
      </c>
      <c r="AY140" s="125" t="s">
        <v>190</v>
      </c>
      <c r="BK140" s="133">
        <f>BK141+BK157+BK161</f>
        <v>0</v>
      </c>
    </row>
    <row r="141" spans="2:65" s="11" customFormat="1" ht="22.9" customHeight="1">
      <c r="B141" s="124"/>
      <c r="D141" s="125" t="s">
        <v>75</v>
      </c>
      <c r="E141" s="134" t="s">
        <v>3174</v>
      </c>
      <c r="F141" s="134" t="s">
        <v>3175</v>
      </c>
      <c r="I141" s="127"/>
      <c r="J141" s="135">
        <f>BK141</f>
        <v>0</v>
      </c>
      <c r="L141" s="124"/>
      <c r="M141" s="129"/>
      <c r="P141" s="130">
        <f>SUM(P142:P156)</f>
        <v>0</v>
      </c>
      <c r="R141" s="130">
        <f>SUM(R142:R156)</f>
        <v>1.15E-3</v>
      </c>
      <c r="T141" s="131">
        <f>SUM(T142:T156)</f>
        <v>0</v>
      </c>
      <c r="AR141" s="125" t="s">
        <v>209</v>
      </c>
      <c r="AT141" s="132" t="s">
        <v>75</v>
      </c>
      <c r="AU141" s="132" t="s">
        <v>83</v>
      </c>
      <c r="AY141" s="125" t="s">
        <v>190</v>
      </c>
      <c r="BK141" s="133">
        <f>SUM(BK142:BK156)</f>
        <v>0</v>
      </c>
    </row>
    <row r="142" spans="2:65" s="1" customFormat="1" ht="37.9" customHeight="1">
      <c r="B142" s="32"/>
      <c r="C142" s="136" t="s">
        <v>231</v>
      </c>
      <c r="D142" s="136" t="s">
        <v>193</v>
      </c>
      <c r="E142" s="137" t="s">
        <v>3521</v>
      </c>
      <c r="F142" s="138" t="s">
        <v>3522</v>
      </c>
      <c r="G142" s="139" t="s">
        <v>271</v>
      </c>
      <c r="H142" s="140">
        <v>1</v>
      </c>
      <c r="I142" s="141"/>
      <c r="J142" s="142">
        <f>ROUND(I142*H142,2)</f>
        <v>0</v>
      </c>
      <c r="K142" s="138" t="s">
        <v>1</v>
      </c>
      <c r="L142" s="32"/>
      <c r="M142" s="143" t="s">
        <v>1</v>
      </c>
      <c r="N142" s="144" t="s">
        <v>41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825</v>
      </c>
      <c r="AT142" s="147" t="s">
        <v>193</v>
      </c>
      <c r="AU142" s="147" t="s">
        <v>85</v>
      </c>
      <c r="AY142" s="17" t="s">
        <v>190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83</v>
      </c>
      <c r="BK142" s="148">
        <f>ROUND(I142*H142,2)</f>
        <v>0</v>
      </c>
      <c r="BL142" s="17" t="s">
        <v>825</v>
      </c>
      <c r="BM142" s="147" t="s">
        <v>3523</v>
      </c>
    </row>
    <row r="143" spans="2:65" s="1" customFormat="1" ht="24.2" customHeight="1">
      <c r="B143" s="32"/>
      <c r="C143" s="183" t="s">
        <v>238</v>
      </c>
      <c r="D143" s="183" t="s">
        <v>615</v>
      </c>
      <c r="E143" s="184" t="s">
        <v>3524</v>
      </c>
      <c r="F143" s="185" t="s">
        <v>3525</v>
      </c>
      <c r="G143" s="186" t="s">
        <v>271</v>
      </c>
      <c r="H143" s="187">
        <v>1</v>
      </c>
      <c r="I143" s="188"/>
      <c r="J143" s="189">
        <f>ROUND(I143*H143,2)</f>
        <v>0</v>
      </c>
      <c r="K143" s="185" t="s">
        <v>1</v>
      </c>
      <c r="L143" s="190"/>
      <c r="M143" s="191" t="s">
        <v>1</v>
      </c>
      <c r="N143" s="192" t="s">
        <v>41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2953</v>
      </c>
      <c r="AT143" s="147" t="s">
        <v>615</v>
      </c>
      <c r="AU143" s="147" t="s">
        <v>85</v>
      </c>
      <c r="AY143" s="17" t="s">
        <v>190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7" t="s">
        <v>83</v>
      </c>
      <c r="BK143" s="148">
        <f>ROUND(I143*H143,2)</f>
        <v>0</v>
      </c>
      <c r="BL143" s="17" t="s">
        <v>825</v>
      </c>
      <c r="BM143" s="147" t="s">
        <v>3526</v>
      </c>
    </row>
    <row r="144" spans="2:65" s="1" customFormat="1" ht="21.75" customHeight="1">
      <c r="B144" s="32"/>
      <c r="C144" s="183" t="s">
        <v>500</v>
      </c>
      <c r="D144" s="183" t="s">
        <v>615</v>
      </c>
      <c r="E144" s="184" t="s">
        <v>3179</v>
      </c>
      <c r="F144" s="185" t="s">
        <v>3180</v>
      </c>
      <c r="G144" s="186" t="s">
        <v>271</v>
      </c>
      <c r="H144" s="187">
        <v>22</v>
      </c>
      <c r="I144" s="188"/>
      <c r="J144" s="189">
        <f>ROUND(I144*H144,2)</f>
        <v>0</v>
      </c>
      <c r="K144" s="185" t="s">
        <v>1</v>
      </c>
      <c r="L144" s="190"/>
      <c r="M144" s="191" t="s">
        <v>1</v>
      </c>
      <c r="N144" s="192" t="s">
        <v>41</v>
      </c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AR144" s="147" t="s">
        <v>2953</v>
      </c>
      <c r="AT144" s="147" t="s">
        <v>615</v>
      </c>
      <c r="AU144" s="147" t="s">
        <v>85</v>
      </c>
      <c r="AY144" s="17" t="s">
        <v>190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7" t="s">
        <v>83</v>
      </c>
      <c r="BK144" s="148">
        <f>ROUND(I144*H144,2)</f>
        <v>0</v>
      </c>
      <c r="BL144" s="17" t="s">
        <v>825</v>
      </c>
      <c r="BM144" s="147" t="s">
        <v>3527</v>
      </c>
    </row>
    <row r="145" spans="2:65" s="1" customFormat="1" ht="37.9" customHeight="1">
      <c r="B145" s="32"/>
      <c r="C145" s="136" t="s">
        <v>391</v>
      </c>
      <c r="D145" s="136" t="s">
        <v>193</v>
      </c>
      <c r="E145" s="137" t="s">
        <v>3238</v>
      </c>
      <c r="F145" s="138" t="s">
        <v>3239</v>
      </c>
      <c r="G145" s="139" t="s">
        <v>271</v>
      </c>
      <c r="H145" s="140">
        <v>10</v>
      </c>
      <c r="I145" s="141"/>
      <c r="J145" s="142">
        <f>ROUND(I145*H145,2)</f>
        <v>0</v>
      </c>
      <c r="K145" s="138" t="s">
        <v>1</v>
      </c>
      <c r="L145" s="32"/>
      <c r="M145" s="143" t="s">
        <v>1</v>
      </c>
      <c r="N145" s="144" t="s">
        <v>41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825</v>
      </c>
      <c r="AT145" s="147" t="s">
        <v>193</v>
      </c>
      <c r="AU145" s="147" t="s">
        <v>85</v>
      </c>
      <c r="AY145" s="17" t="s">
        <v>190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83</v>
      </c>
      <c r="BK145" s="148">
        <f>ROUND(I145*H145,2)</f>
        <v>0</v>
      </c>
      <c r="BL145" s="17" t="s">
        <v>825</v>
      </c>
      <c r="BM145" s="147" t="s">
        <v>3528</v>
      </c>
    </row>
    <row r="146" spans="2:65" s="1" customFormat="1" ht="33" customHeight="1">
      <c r="B146" s="32"/>
      <c r="C146" s="136" t="s">
        <v>511</v>
      </c>
      <c r="D146" s="136" t="s">
        <v>193</v>
      </c>
      <c r="E146" s="137" t="s">
        <v>3176</v>
      </c>
      <c r="F146" s="138" t="s">
        <v>3177</v>
      </c>
      <c r="G146" s="139" t="s">
        <v>271</v>
      </c>
      <c r="H146" s="140">
        <v>1</v>
      </c>
      <c r="I146" s="141"/>
      <c r="J146" s="142">
        <f>ROUND(I146*H146,2)</f>
        <v>0</v>
      </c>
      <c r="K146" s="138" t="s">
        <v>1</v>
      </c>
      <c r="L146" s="32"/>
      <c r="M146" s="143" t="s">
        <v>1</v>
      </c>
      <c r="N146" s="144" t="s">
        <v>41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47" t="s">
        <v>825</v>
      </c>
      <c r="AT146" s="147" t="s">
        <v>193</v>
      </c>
      <c r="AU146" s="147" t="s">
        <v>85</v>
      </c>
      <c r="AY146" s="17" t="s">
        <v>190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7" t="s">
        <v>83</v>
      </c>
      <c r="BK146" s="148">
        <f>ROUND(I146*H146,2)</f>
        <v>0</v>
      </c>
      <c r="BL146" s="17" t="s">
        <v>825</v>
      </c>
      <c r="BM146" s="147" t="s">
        <v>3529</v>
      </c>
    </row>
    <row r="147" spans="2:65" s="1" customFormat="1" ht="24.2" customHeight="1">
      <c r="B147" s="32"/>
      <c r="C147" s="136" t="s">
        <v>518</v>
      </c>
      <c r="D147" s="136" t="s">
        <v>193</v>
      </c>
      <c r="E147" s="137" t="s">
        <v>3182</v>
      </c>
      <c r="F147" s="138" t="s">
        <v>3183</v>
      </c>
      <c r="G147" s="139" t="s">
        <v>435</v>
      </c>
      <c r="H147" s="140">
        <v>76.650000000000006</v>
      </c>
      <c r="I147" s="141"/>
      <c r="J147" s="142">
        <f>ROUND(I147*H147,2)</f>
        <v>0</v>
      </c>
      <c r="K147" s="138" t="s">
        <v>1</v>
      </c>
      <c r="L147" s="32"/>
      <c r="M147" s="143" t="s">
        <v>1</v>
      </c>
      <c r="N147" s="144" t="s">
        <v>41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825</v>
      </c>
      <c r="AT147" s="147" t="s">
        <v>193</v>
      </c>
      <c r="AU147" s="147" t="s">
        <v>85</v>
      </c>
      <c r="AY147" s="17" t="s">
        <v>190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83</v>
      </c>
      <c r="BK147" s="148">
        <f>ROUND(I147*H147,2)</f>
        <v>0</v>
      </c>
      <c r="BL147" s="17" t="s">
        <v>825</v>
      </c>
      <c r="BM147" s="147" t="s">
        <v>3530</v>
      </c>
    </row>
    <row r="148" spans="2:65" s="1" customFormat="1" ht="37.9" customHeight="1">
      <c r="B148" s="32"/>
      <c r="C148" s="136" t="s">
        <v>526</v>
      </c>
      <c r="D148" s="136" t="s">
        <v>193</v>
      </c>
      <c r="E148" s="137" t="s">
        <v>3185</v>
      </c>
      <c r="F148" s="138" t="s">
        <v>3186</v>
      </c>
      <c r="G148" s="139" t="s">
        <v>435</v>
      </c>
      <c r="H148" s="140">
        <v>8</v>
      </c>
      <c r="I148" s="141"/>
      <c r="J148" s="142">
        <f>ROUND(I148*H148,2)</f>
        <v>0</v>
      </c>
      <c r="K148" s="138" t="s">
        <v>1</v>
      </c>
      <c r="L148" s="32"/>
      <c r="M148" s="143" t="s">
        <v>1</v>
      </c>
      <c r="N148" s="144" t="s">
        <v>41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825</v>
      </c>
      <c r="AT148" s="147" t="s">
        <v>193</v>
      </c>
      <c r="AU148" s="147" t="s">
        <v>85</v>
      </c>
      <c r="AY148" s="17" t="s">
        <v>190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83</v>
      </c>
      <c r="BK148" s="148">
        <f>ROUND(I148*H148,2)</f>
        <v>0</v>
      </c>
      <c r="BL148" s="17" t="s">
        <v>825</v>
      </c>
      <c r="BM148" s="147" t="s">
        <v>3531</v>
      </c>
    </row>
    <row r="149" spans="2:65" s="1" customFormat="1" ht="16.5" customHeight="1">
      <c r="B149" s="32"/>
      <c r="C149" s="183" t="s">
        <v>533</v>
      </c>
      <c r="D149" s="183" t="s">
        <v>615</v>
      </c>
      <c r="E149" s="184" t="s">
        <v>3188</v>
      </c>
      <c r="F149" s="185" t="s">
        <v>3189</v>
      </c>
      <c r="G149" s="186" t="s">
        <v>435</v>
      </c>
      <c r="H149" s="187">
        <v>84.65</v>
      </c>
      <c r="I149" s="188"/>
      <c r="J149" s="189">
        <f>ROUND(I149*H149,2)</f>
        <v>0</v>
      </c>
      <c r="K149" s="185" t="s">
        <v>1</v>
      </c>
      <c r="L149" s="190"/>
      <c r="M149" s="191" t="s">
        <v>1</v>
      </c>
      <c r="N149" s="192" t="s">
        <v>41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2953</v>
      </c>
      <c r="AT149" s="147" t="s">
        <v>615</v>
      </c>
      <c r="AU149" s="147" t="s">
        <v>85</v>
      </c>
      <c r="AY149" s="17" t="s">
        <v>190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83</v>
      </c>
      <c r="BK149" s="148">
        <f>ROUND(I149*H149,2)</f>
        <v>0</v>
      </c>
      <c r="BL149" s="17" t="s">
        <v>825</v>
      </c>
      <c r="BM149" s="147" t="s">
        <v>3532</v>
      </c>
    </row>
    <row r="150" spans="2:65" s="1" customFormat="1" ht="33" customHeight="1">
      <c r="B150" s="32"/>
      <c r="C150" s="136" t="s">
        <v>349</v>
      </c>
      <c r="D150" s="136" t="s">
        <v>193</v>
      </c>
      <c r="E150" s="137" t="s">
        <v>3261</v>
      </c>
      <c r="F150" s="138" t="s">
        <v>3262</v>
      </c>
      <c r="G150" s="139" t="s">
        <v>435</v>
      </c>
      <c r="H150" s="140">
        <v>65</v>
      </c>
      <c r="I150" s="141"/>
      <c r="J150" s="142">
        <f>ROUND(I150*H150,2)</f>
        <v>0</v>
      </c>
      <c r="K150" s="138" t="s">
        <v>1</v>
      </c>
      <c r="L150" s="32"/>
      <c r="M150" s="143" t="s">
        <v>1</v>
      </c>
      <c r="N150" s="144" t="s">
        <v>41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47" t="s">
        <v>825</v>
      </c>
      <c r="AT150" s="147" t="s">
        <v>193</v>
      </c>
      <c r="AU150" s="147" t="s">
        <v>85</v>
      </c>
      <c r="AY150" s="17" t="s">
        <v>190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83</v>
      </c>
      <c r="BK150" s="148">
        <f>ROUND(I150*H150,2)</f>
        <v>0</v>
      </c>
      <c r="BL150" s="17" t="s">
        <v>825</v>
      </c>
      <c r="BM150" s="147" t="s">
        <v>3533</v>
      </c>
    </row>
    <row r="151" spans="2:65" s="1" customFormat="1" ht="16.5" customHeight="1">
      <c r="B151" s="32"/>
      <c r="C151" s="183" t="s">
        <v>8</v>
      </c>
      <c r="D151" s="183" t="s">
        <v>615</v>
      </c>
      <c r="E151" s="184" t="s">
        <v>3264</v>
      </c>
      <c r="F151" s="185" t="s">
        <v>3265</v>
      </c>
      <c r="G151" s="186" t="s">
        <v>1663</v>
      </c>
      <c r="H151" s="187">
        <v>40.372999999999998</v>
      </c>
      <c r="I151" s="188"/>
      <c r="J151" s="189">
        <f>ROUND(I151*H151,2)</f>
        <v>0</v>
      </c>
      <c r="K151" s="185" t="s">
        <v>1</v>
      </c>
      <c r="L151" s="190"/>
      <c r="M151" s="191" t="s">
        <v>1</v>
      </c>
      <c r="N151" s="192" t="s">
        <v>41</v>
      </c>
      <c r="P151" s="145">
        <f>O151*H151</f>
        <v>0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AR151" s="147" t="s">
        <v>2953</v>
      </c>
      <c r="AT151" s="147" t="s">
        <v>615</v>
      </c>
      <c r="AU151" s="147" t="s">
        <v>85</v>
      </c>
      <c r="AY151" s="17" t="s">
        <v>190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83</v>
      </c>
      <c r="BK151" s="148">
        <f>ROUND(I151*H151,2)</f>
        <v>0</v>
      </c>
      <c r="BL151" s="17" t="s">
        <v>825</v>
      </c>
      <c r="BM151" s="147" t="s">
        <v>3534</v>
      </c>
    </row>
    <row r="152" spans="2:65" s="1" customFormat="1" ht="16.5" customHeight="1">
      <c r="B152" s="32"/>
      <c r="C152" s="136" t="s">
        <v>367</v>
      </c>
      <c r="D152" s="136" t="s">
        <v>193</v>
      </c>
      <c r="E152" s="137" t="s">
        <v>3267</v>
      </c>
      <c r="F152" s="138" t="s">
        <v>3268</v>
      </c>
      <c r="G152" s="139" t="s">
        <v>271</v>
      </c>
      <c r="H152" s="140">
        <v>5</v>
      </c>
      <c r="I152" s="141"/>
      <c r="J152" s="142">
        <f>ROUND(I152*H152,2)</f>
        <v>0</v>
      </c>
      <c r="K152" s="138" t="s">
        <v>1</v>
      </c>
      <c r="L152" s="32"/>
      <c r="M152" s="143" t="s">
        <v>1</v>
      </c>
      <c r="N152" s="144" t="s">
        <v>41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825</v>
      </c>
      <c r="AT152" s="147" t="s">
        <v>193</v>
      </c>
      <c r="AU152" s="147" t="s">
        <v>85</v>
      </c>
      <c r="AY152" s="17" t="s">
        <v>190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83</v>
      </c>
      <c r="BK152" s="148">
        <f>ROUND(I152*H152,2)</f>
        <v>0</v>
      </c>
      <c r="BL152" s="17" t="s">
        <v>825</v>
      </c>
      <c r="BM152" s="147" t="s">
        <v>3535</v>
      </c>
    </row>
    <row r="153" spans="2:65" s="1" customFormat="1" ht="16.5" customHeight="1">
      <c r="B153" s="32"/>
      <c r="C153" s="183" t="s">
        <v>258</v>
      </c>
      <c r="D153" s="183" t="s">
        <v>615</v>
      </c>
      <c r="E153" s="184" t="s">
        <v>3270</v>
      </c>
      <c r="F153" s="185" t="s">
        <v>3271</v>
      </c>
      <c r="G153" s="186" t="s">
        <v>271</v>
      </c>
      <c r="H153" s="187">
        <v>5</v>
      </c>
      <c r="I153" s="188"/>
      <c r="J153" s="189">
        <f>ROUND(I153*H153,2)</f>
        <v>0</v>
      </c>
      <c r="K153" s="185" t="s">
        <v>1</v>
      </c>
      <c r="L153" s="190"/>
      <c r="M153" s="191" t="s">
        <v>1</v>
      </c>
      <c r="N153" s="192" t="s">
        <v>41</v>
      </c>
      <c r="P153" s="145">
        <f>O153*H153</f>
        <v>0</v>
      </c>
      <c r="Q153" s="145">
        <v>2.3000000000000001E-4</v>
      </c>
      <c r="R153" s="145">
        <f>Q153*H153</f>
        <v>1.15E-3</v>
      </c>
      <c r="S153" s="145">
        <v>0</v>
      </c>
      <c r="T153" s="146">
        <f>S153*H153</f>
        <v>0</v>
      </c>
      <c r="AR153" s="147" t="s">
        <v>1187</v>
      </c>
      <c r="AT153" s="147" t="s">
        <v>615</v>
      </c>
      <c r="AU153" s="147" t="s">
        <v>85</v>
      </c>
      <c r="AY153" s="17" t="s">
        <v>190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83</v>
      </c>
      <c r="BK153" s="148">
        <f>ROUND(I153*H153,2)</f>
        <v>0</v>
      </c>
      <c r="BL153" s="17" t="s">
        <v>1187</v>
      </c>
      <c r="BM153" s="147" t="s">
        <v>3536</v>
      </c>
    </row>
    <row r="154" spans="2:65" s="1" customFormat="1" ht="24.2" customHeight="1">
      <c r="B154" s="32"/>
      <c r="C154" s="136" t="s">
        <v>414</v>
      </c>
      <c r="D154" s="136" t="s">
        <v>193</v>
      </c>
      <c r="E154" s="137" t="s">
        <v>3273</v>
      </c>
      <c r="F154" s="138" t="s">
        <v>3274</v>
      </c>
      <c r="G154" s="139" t="s">
        <v>271</v>
      </c>
      <c r="H154" s="140">
        <v>1</v>
      </c>
      <c r="I154" s="141"/>
      <c r="J154" s="142">
        <f>ROUND(I154*H154,2)</f>
        <v>0</v>
      </c>
      <c r="K154" s="138" t="s">
        <v>1</v>
      </c>
      <c r="L154" s="32"/>
      <c r="M154" s="143" t="s">
        <v>1</v>
      </c>
      <c r="N154" s="144" t="s">
        <v>41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825</v>
      </c>
      <c r="AT154" s="147" t="s">
        <v>193</v>
      </c>
      <c r="AU154" s="147" t="s">
        <v>85</v>
      </c>
      <c r="AY154" s="17" t="s">
        <v>190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83</v>
      </c>
      <c r="BK154" s="148">
        <f>ROUND(I154*H154,2)</f>
        <v>0</v>
      </c>
      <c r="BL154" s="17" t="s">
        <v>825</v>
      </c>
      <c r="BM154" s="147" t="s">
        <v>3537</v>
      </c>
    </row>
    <row r="155" spans="2:65" s="1" customFormat="1" ht="24.2" customHeight="1">
      <c r="B155" s="32"/>
      <c r="C155" s="136" t="s">
        <v>419</v>
      </c>
      <c r="D155" s="136" t="s">
        <v>193</v>
      </c>
      <c r="E155" s="137" t="s">
        <v>3276</v>
      </c>
      <c r="F155" s="138" t="s">
        <v>3277</v>
      </c>
      <c r="G155" s="139" t="s">
        <v>271</v>
      </c>
      <c r="H155" s="140">
        <v>1</v>
      </c>
      <c r="I155" s="141"/>
      <c r="J155" s="142">
        <f>ROUND(I155*H155,2)</f>
        <v>0</v>
      </c>
      <c r="K155" s="138" t="s">
        <v>1</v>
      </c>
      <c r="L155" s="32"/>
      <c r="M155" s="143" t="s">
        <v>1</v>
      </c>
      <c r="N155" s="144" t="s">
        <v>41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825</v>
      </c>
      <c r="AT155" s="147" t="s">
        <v>193</v>
      </c>
      <c r="AU155" s="147" t="s">
        <v>85</v>
      </c>
      <c r="AY155" s="17" t="s">
        <v>190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7" t="s">
        <v>83</v>
      </c>
      <c r="BK155" s="148">
        <f>ROUND(I155*H155,2)</f>
        <v>0</v>
      </c>
      <c r="BL155" s="17" t="s">
        <v>825</v>
      </c>
      <c r="BM155" s="147" t="s">
        <v>3538</v>
      </c>
    </row>
    <row r="156" spans="2:65" s="1" customFormat="1" ht="16.5" customHeight="1">
      <c r="B156" s="32"/>
      <c r="C156" s="183" t="s">
        <v>408</v>
      </c>
      <c r="D156" s="183" t="s">
        <v>615</v>
      </c>
      <c r="E156" s="184" t="s">
        <v>3285</v>
      </c>
      <c r="F156" s="185" t="s">
        <v>3286</v>
      </c>
      <c r="G156" s="186" t="s">
        <v>3287</v>
      </c>
      <c r="H156" s="187">
        <v>2</v>
      </c>
      <c r="I156" s="188"/>
      <c r="J156" s="189">
        <f>ROUND(I156*H156,2)</f>
        <v>0</v>
      </c>
      <c r="K156" s="185" t="s">
        <v>1</v>
      </c>
      <c r="L156" s="190"/>
      <c r="M156" s="191" t="s">
        <v>1</v>
      </c>
      <c r="N156" s="192" t="s">
        <v>41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2953</v>
      </c>
      <c r="AT156" s="147" t="s">
        <v>615</v>
      </c>
      <c r="AU156" s="147" t="s">
        <v>85</v>
      </c>
      <c r="AY156" s="17" t="s">
        <v>190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83</v>
      </c>
      <c r="BK156" s="148">
        <f>ROUND(I156*H156,2)</f>
        <v>0</v>
      </c>
      <c r="BL156" s="17" t="s">
        <v>825</v>
      </c>
      <c r="BM156" s="147" t="s">
        <v>3539</v>
      </c>
    </row>
    <row r="157" spans="2:65" s="11" customFormat="1" ht="22.9" customHeight="1">
      <c r="B157" s="124"/>
      <c r="D157" s="125" t="s">
        <v>75</v>
      </c>
      <c r="E157" s="134" t="s">
        <v>3289</v>
      </c>
      <c r="F157" s="134" t="s">
        <v>3290</v>
      </c>
      <c r="I157" s="127"/>
      <c r="J157" s="135">
        <f>BK157</f>
        <v>0</v>
      </c>
      <c r="L157" s="124"/>
      <c r="M157" s="129"/>
      <c r="P157" s="130">
        <f>SUM(P158:P160)</f>
        <v>0</v>
      </c>
      <c r="R157" s="130">
        <f>SUM(R158:R160)</f>
        <v>0</v>
      </c>
      <c r="T157" s="131">
        <f>SUM(T158:T160)</f>
        <v>0</v>
      </c>
      <c r="AR157" s="125" t="s">
        <v>209</v>
      </c>
      <c r="AT157" s="132" t="s">
        <v>75</v>
      </c>
      <c r="AU157" s="132" t="s">
        <v>83</v>
      </c>
      <c r="AY157" s="125" t="s">
        <v>190</v>
      </c>
      <c r="BK157" s="133">
        <f>SUM(BK158:BK160)</f>
        <v>0</v>
      </c>
    </row>
    <row r="158" spans="2:65" s="1" customFormat="1" ht="24.2" customHeight="1">
      <c r="B158" s="32"/>
      <c r="C158" s="136" t="s">
        <v>7</v>
      </c>
      <c r="D158" s="136" t="s">
        <v>193</v>
      </c>
      <c r="E158" s="137" t="s">
        <v>3291</v>
      </c>
      <c r="F158" s="138" t="s">
        <v>3292</v>
      </c>
      <c r="G158" s="139" t="s">
        <v>435</v>
      </c>
      <c r="H158" s="140">
        <v>67</v>
      </c>
      <c r="I158" s="141"/>
      <c r="J158" s="142">
        <f>ROUND(I158*H158,2)</f>
        <v>0</v>
      </c>
      <c r="K158" s="138" t="s">
        <v>1</v>
      </c>
      <c r="L158" s="32"/>
      <c r="M158" s="143" t="s">
        <v>1</v>
      </c>
      <c r="N158" s="144" t="s">
        <v>41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825</v>
      </c>
      <c r="AT158" s="147" t="s">
        <v>193</v>
      </c>
      <c r="AU158" s="147" t="s">
        <v>85</v>
      </c>
      <c r="AY158" s="17" t="s">
        <v>190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83</v>
      </c>
      <c r="BK158" s="148">
        <f>ROUND(I158*H158,2)</f>
        <v>0</v>
      </c>
      <c r="BL158" s="17" t="s">
        <v>825</v>
      </c>
      <c r="BM158" s="147" t="s">
        <v>3540</v>
      </c>
    </row>
    <row r="159" spans="2:65" s="1" customFormat="1" ht="24.2" customHeight="1">
      <c r="B159" s="32"/>
      <c r="C159" s="136" t="s">
        <v>281</v>
      </c>
      <c r="D159" s="136" t="s">
        <v>193</v>
      </c>
      <c r="E159" s="137" t="s">
        <v>3294</v>
      </c>
      <c r="F159" s="138" t="s">
        <v>3295</v>
      </c>
      <c r="G159" s="139" t="s">
        <v>435</v>
      </c>
      <c r="H159" s="140">
        <v>2</v>
      </c>
      <c r="I159" s="141"/>
      <c r="J159" s="142">
        <f>ROUND(I159*H159,2)</f>
        <v>0</v>
      </c>
      <c r="K159" s="138" t="s">
        <v>1</v>
      </c>
      <c r="L159" s="32"/>
      <c r="M159" s="143" t="s">
        <v>1</v>
      </c>
      <c r="N159" s="144" t="s">
        <v>41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825</v>
      </c>
      <c r="AT159" s="147" t="s">
        <v>193</v>
      </c>
      <c r="AU159" s="147" t="s">
        <v>85</v>
      </c>
      <c r="AY159" s="17" t="s">
        <v>190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83</v>
      </c>
      <c r="BK159" s="148">
        <f>ROUND(I159*H159,2)</f>
        <v>0</v>
      </c>
      <c r="BL159" s="17" t="s">
        <v>825</v>
      </c>
      <c r="BM159" s="147" t="s">
        <v>3541</v>
      </c>
    </row>
    <row r="160" spans="2:65" s="1" customFormat="1" ht="21.75" customHeight="1">
      <c r="B160" s="32"/>
      <c r="C160" s="136" t="s">
        <v>343</v>
      </c>
      <c r="D160" s="136" t="s">
        <v>193</v>
      </c>
      <c r="E160" s="137" t="s">
        <v>3297</v>
      </c>
      <c r="F160" s="138" t="s">
        <v>3298</v>
      </c>
      <c r="G160" s="139" t="s">
        <v>435</v>
      </c>
      <c r="H160" s="140">
        <v>14</v>
      </c>
      <c r="I160" s="141"/>
      <c r="J160" s="142">
        <f>ROUND(I160*H160,2)</f>
        <v>0</v>
      </c>
      <c r="K160" s="138" t="s">
        <v>1</v>
      </c>
      <c r="L160" s="32"/>
      <c r="M160" s="143" t="s">
        <v>1</v>
      </c>
      <c r="N160" s="144" t="s">
        <v>41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825</v>
      </c>
      <c r="AT160" s="147" t="s">
        <v>193</v>
      </c>
      <c r="AU160" s="147" t="s">
        <v>85</v>
      </c>
      <c r="AY160" s="17" t="s">
        <v>190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83</v>
      </c>
      <c r="BK160" s="148">
        <f>ROUND(I160*H160,2)</f>
        <v>0</v>
      </c>
      <c r="BL160" s="17" t="s">
        <v>825</v>
      </c>
      <c r="BM160" s="147" t="s">
        <v>3542</v>
      </c>
    </row>
    <row r="161" spans="2:65" s="11" customFormat="1" ht="22.9" customHeight="1">
      <c r="B161" s="124"/>
      <c r="D161" s="125" t="s">
        <v>75</v>
      </c>
      <c r="E161" s="134" t="s">
        <v>3300</v>
      </c>
      <c r="F161" s="134" t="s">
        <v>3301</v>
      </c>
      <c r="I161" s="127"/>
      <c r="J161" s="135">
        <f>BK161</f>
        <v>0</v>
      </c>
      <c r="L161" s="124"/>
      <c r="M161" s="129"/>
      <c r="P161" s="130">
        <f>SUM(P162:P183)</f>
        <v>0</v>
      </c>
      <c r="R161" s="130">
        <f>SUM(R162:R183)</f>
        <v>4.0500000000000003E-4</v>
      </c>
      <c r="T161" s="131">
        <f>SUM(T162:T183)</f>
        <v>0</v>
      </c>
      <c r="AR161" s="125" t="s">
        <v>209</v>
      </c>
      <c r="AT161" s="132" t="s">
        <v>75</v>
      </c>
      <c r="AU161" s="132" t="s">
        <v>83</v>
      </c>
      <c r="AY161" s="125" t="s">
        <v>190</v>
      </c>
      <c r="BK161" s="133">
        <f>SUM(BK162:BK183)</f>
        <v>0</v>
      </c>
    </row>
    <row r="162" spans="2:65" s="1" customFormat="1" ht="24.2" customHeight="1">
      <c r="B162" s="32"/>
      <c r="C162" s="136" t="s">
        <v>588</v>
      </c>
      <c r="D162" s="136" t="s">
        <v>193</v>
      </c>
      <c r="E162" s="137" t="s">
        <v>3305</v>
      </c>
      <c r="F162" s="138" t="s">
        <v>3306</v>
      </c>
      <c r="G162" s="139" t="s">
        <v>284</v>
      </c>
      <c r="H162" s="140">
        <v>1.68</v>
      </c>
      <c r="I162" s="141"/>
      <c r="J162" s="142">
        <f>ROUND(I162*H162,2)</f>
        <v>0</v>
      </c>
      <c r="K162" s="138" t="s">
        <v>1</v>
      </c>
      <c r="L162" s="32"/>
      <c r="M162" s="143" t="s">
        <v>1</v>
      </c>
      <c r="N162" s="144" t="s">
        <v>41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825</v>
      </c>
      <c r="AT162" s="147" t="s">
        <v>193</v>
      </c>
      <c r="AU162" s="147" t="s">
        <v>85</v>
      </c>
      <c r="AY162" s="17" t="s">
        <v>190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83</v>
      </c>
      <c r="BK162" s="148">
        <f>ROUND(I162*H162,2)</f>
        <v>0</v>
      </c>
      <c r="BL162" s="17" t="s">
        <v>825</v>
      </c>
      <c r="BM162" s="147" t="s">
        <v>3543</v>
      </c>
    </row>
    <row r="163" spans="2:65" s="1" customFormat="1" ht="24.2" customHeight="1">
      <c r="B163" s="32"/>
      <c r="C163" s="136" t="s">
        <v>595</v>
      </c>
      <c r="D163" s="136" t="s">
        <v>193</v>
      </c>
      <c r="E163" s="137" t="s">
        <v>3314</v>
      </c>
      <c r="F163" s="138" t="s">
        <v>3315</v>
      </c>
      <c r="G163" s="139" t="s">
        <v>284</v>
      </c>
      <c r="H163" s="140">
        <v>8</v>
      </c>
      <c r="I163" s="141"/>
      <c r="J163" s="142">
        <f>ROUND(I163*H163,2)</f>
        <v>0</v>
      </c>
      <c r="K163" s="138" t="s">
        <v>1</v>
      </c>
      <c r="L163" s="32"/>
      <c r="M163" s="143" t="s">
        <v>1</v>
      </c>
      <c r="N163" s="144" t="s">
        <v>41</v>
      </c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AR163" s="147" t="s">
        <v>825</v>
      </c>
      <c r="AT163" s="147" t="s">
        <v>193</v>
      </c>
      <c r="AU163" s="147" t="s">
        <v>85</v>
      </c>
      <c r="AY163" s="17" t="s">
        <v>190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83</v>
      </c>
      <c r="BK163" s="148">
        <f>ROUND(I163*H163,2)</f>
        <v>0</v>
      </c>
      <c r="BL163" s="17" t="s">
        <v>825</v>
      </c>
      <c r="BM163" s="147" t="s">
        <v>3544</v>
      </c>
    </row>
    <row r="164" spans="2:65" s="1" customFormat="1" ht="24.2" customHeight="1">
      <c r="B164" s="32"/>
      <c r="C164" s="136" t="s">
        <v>377</v>
      </c>
      <c r="D164" s="136" t="s">
        <v>193</v>
      </c>
      <c r="E164" s="137" t="s">
        <v>3320</v>
      </c>
      <c r="F164" s="138" t="s">
        <v>3321</v>
      </c>
      <c r="G164" s="139" t="s">
        <v>435</v>
      </c>
      <c r="H164" s="140">
        <v>27</v>
      </c>
      <c r="I164" s="141"/>
      <c r="J164" s="142">
        <f>ROUND(I164*H164,2)</f>
        <v>0</v>
      </c>
      <c r="K164" s="138" t="s">
        <v>1</v>
      </c>
      <c r="L164" s="32"/>
      <c r="M164" s="143" t="s">
        <v>1</v>
      </c>
      <c r="N164" s="144" t="s">
        <v>41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825</v>
      </c>
      <c r="AT164" s="147" t="s">
        <v>193</v>
      </c>
      <c r="AU164" s="147" t="s">
        <v>85</v>
      </c>
      <c r="AY164" s="17" t="s">
        <v>190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7" t="s">
        <v>83</v>
      </c>
      <c r="BK164" s="148">
        <f>ROUND(I164*H164,2)</f>
        <v>0</v>
      </c>
      <c r="BL164" s="17" t="s">
        <v>825</v>
      </c>
      <c r="BM164" s="147" t="s">
        <v>3545</v>
      </c>
    </row>
    <row r="165" spans="2:65" s="1" customFormat="1" ht="24.2" customHeight="1">
      <c r="B165" s="32"/>
      <c r="C165" s="136" t="s">
        <v>608</v>
      </c>
      <c r="D165" s="136" t="s">
        <v>193</v>
      </c>
      <c r="E165" s="137" t="s">
        <v>3323</v>
      </c>
      <c r="F165" s="138" t="s">
        <v>3324</v>
      </c>
      <c r="G165" s="139" t="s">
        <v>435</v>
      </c>
      <c r="H165" s="140">
        <v>7</v>
      </c>
      <c r="I165" s="141"/>
      <c r="J165" s="142">
        <f>ROUND(I165*H165,2)</f>
        <v>0</v>
      </c>
      <c r="K165" s="138" t="s">
        <v>1</v>
      </c>
      <c r="L165" s="32"/>
      <c r="M165" s="143" t="s">
        <v>1</v>
      </c>
      <c r="N165" s="144" t="s">
        <v>41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AR165" s="147" t="s">
        <v>825</v>
      </c>
      <c r="AT165" s="147" t="s">
        <v>193</v>
      </c>
      <c r="AU165" s="147" t="s">
        <v>85</v>
      </c>
      <c r="AY165" s="17" t="s">
        <v>190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83</v>
      </c>
      <c r="BK165" s="148">
        <f>ROUND(I165*H165,2)</f>
        <v>0</v>
      </c>
      <c r="BL165" s="17" t="s">
        <v>825</v>
      </c>
      <c r="BM165" s="147" t="s">
        <v>3546</v>
      </c>
    </row>
    <row r="166" spans="2:65" s="1" customFormat="1" ht="24.2" customHeight="1">
      <c r="B166" s="32"/>
      <c r="C166" s="136" t="s">
        <v>385</v>
      </c>
      <c r="D166" s="136" t="s">
        <v>193</v>
      </c>
      <c r="E166" s="137" t="s">
        <v>3547</v>
      </c>
      <c r="F166" s="138" t="s">
        <v>3548</v>
      </c>
      <c r="G166" s="139" t="s">
        <v>435</v>
      </c>
      <c r="H166" s="140">
        <v>27</v>
      </c>
      <c r="I166" s="141"/>
      <c r="J166" s="142">
        <f>ROUND(I166*H166,2)</f>
        <v>0</v>
      </c>
      <c r="K166" s="138" t="s">
        <v>1</v>
      </c>
      <c r="L166" s="32"/>
      <c r="M166" s="143" t="s">
        <v>1</v>
      </c>
      <c r="N166" s="144" t="s">
        <v>41</v>
      </c>
      <c r="P166" s="145">
        <f>O166*H166</f>
        <v>0</v>
      </c>
      <c r="Q166" s="145">
        <v>0</v>
      </c>
      <c r="R166" s="145">
        <f>Q166*H166</f>
        <v>0</v>
      </c>
      <c r="S166" s="145">
        <v>0</v>
      </c>
      <c r="T166" s="146">
        <f>S166*H166</f>
        <v>0</v>
      </c>
      <c r="AR166" s="147" t="s">
        <v>825</v>
      </c>
      <c r="AT166" s="147" t="s">
        <v>193</v>
      </c>
      <c r="AU166" s="147" t="s">
        <v>85</v>
      </c>
      <c r="AY166" s="17" t="s">
        <v>190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83</v>
      </c>
      <c r="BK166" s="148">
        <f>ROUND(I166*H166,2)</f>
        <v>0</v>
      </c>
      <c r="BL166" s="17" t="s">
        <v>825</v>
      </c>
      <c r="BM166" s="147" t="s">
        <v>3549</v>
      </c>
    </row>
    <row r="167" spans="2:65" s="1" customFormat="1" ht="24.2" customHeight="1">
      <c r="B167" s="32"/>
      <c r="C167" s="136" t="s">
        <v>268</v>
      </c>
      <c r="D167" s="136" t="s">
        <v>193</v>
      </c>
      <c r="E167" s="137" t="s">
        <v>3353</v>
      </c>
      <c r="F167" s="138" t="s">
        <v>3354</v>
      </c>
      <c r="G167" s="139" t="s">
        <v>435</v>
      </c>
      <c r="H167" s="140">
        <v>7</v>
      </c>
      <c r="I167" s="141"/>
      <c r="J167" s="142">
        <f>ROUND(I167*H167,2)</f>
        <v>0</v>
      </c>
      <c r="K167" s="138" t="s">
        <v>1</v>
      </c>
      <c r="L167" s="32"/>
      <c r="M167" s="143" t="s">
        <v>1</v>
      </c>
      <c r="N167" s="144" t="s">
        <v>41</v>
      </c>
      <c r="P167" s="145">
        <f>O167*H167</f>
        <v>0</v>
      </c>
      <c r="Q167" s="145">
        <v>0</v>
      </c>
      <c r="R167" s="145">
        <f>Q167*H167</f>
        <v>0</v>
      </c>
      <c r="S167" s="145">
        <v>0</v>
      </c>
      <c r="T167" s="146">
        <f>S167*H167</f>
        <v>0</v>
      </c>
      <c r="AR167" s="147" t="s">
        <v>825</v>
      </c>
      <c r="AT167" s="147" t="s">
        <v>193</v>
      </c>
      <c r="AU167" s="147" t="s">
        <v>85</v>
      </c>
      <c r="AY167" s="17" t="s">
        <v>190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7" t="s">
        <v>83</v>
      </c>
      <c r="BK167" s="148">
        <f>ROUND(I167*H167,2)</f>
        <v>0</v>
      </c>
      <c r="BL167" s="17" t="s">
        <v>825</v>
      </c>
      <c r="BM167" s="147" t="s">
        <v>3550</v>
      </c>
    </row>
    <row r="168" spans="2:65" s="1" customFormat="1" ht="24.2" customHeight="1">
      <c r="B168" s="32"/>
      <c r="C168" s="136" t="s">
        <v>275</v>
      </c>
      <c r="D168" s="136" t="s">
        <v>193</v>
      </c>
      <c r="E168" s="137" t="s">
        <v>3326</v>
      </c>
      <c r="F168" s="138" t="s">
        <v>3327</v>
      </c>
      <c r="G168" s="139" t="s">
        <v>271</v>
      </c>
      <c r="H168" s="140">
        <v>3</v>
      </c>
      <c r="I168" s="141"/>
      <c r="J168" s="142">
        <f>ROUND(I168*H168,2)</f>
        <v>0</v>
      </c>
      <c r="K168" s="138" t="s">
        <v>1</v>
      </c>
      <c r="L168" s="32"/>
      <c r="M168" s="143" t="s">
        <v>1</v>
      </c>
      <c r="N168" s="144" t="s">
        <v>41</v>
      </c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825</v>
      </c>
      <c r="AT168" s="147" t="s">
        <v>193</v>
      </c>
      <c r="AU168" s="147" t="s">
        <v>85</v>
      </c>
      <c r="AY168" s="17" t="s">
        <v>190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83</v>
      </c>
      <c r="BK168" s="148">
        <f>ROUND(I168*H168,2)</f>
        <v>0</v>
      </c>
      <c r="BL168" s="17" t="s">
        <v>825</v>
      </c>
      <c r="BM168" s="147" t="s">
        <v>3551</v>
      </c>
    </row>
    <row r="169" spans="2:65" s="1" customFormat="1" ht="21.75" customHeight="1">
      <c r="B169" s="32"/>
      <c r="C169" s="136" t="s">
        <v>250</v>
      </c>
      <c r="D169" s="136" t="s">
        <v>193</v>
      </c>
      <c r="E169" s="137" t="s">
        <v>3329</v>
      </c>
      <c r="F169" s="138" t="s">
        <v>3330</v>
      </c>
      <c r="G169" s="139" t="s">
        <v>271</v>
      </c>
      <c r="H169" s="140">
        <v>4</v>
      </c>
      <c r="I169" s="141"/>
      <c r="J169" s="142">
        <f>ROUND(I169*H169,2)</f>
        <v>0</v>
      </c>
      <c r="K169" s="138" t="s">
        <v>1</v>
      </c>
      <c r="L169" s="32"/>
      <c r="M169" s="143" t="s">
        <v>1</v>
      </c>
      <c r="N169" s="144" t="s">
        <v>41</v>
      </c>
      <c r="P169" s="145">
        <f>O169*H169</f>
        <v>0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AR169" s="147" t="s">
        <v>825</v>
      </c>
      <c r="AT169" s="147" t="s">
        <v>193</v>
      </c>
      <c r="AU169" s="147" t="s">
        <v>85</v>
      </c>
      <c r="AY169" s="17" t="s">
        <v>190</v>
      </c>
      <c r="BE169" s="148">
        <f>IF(N169="základní",J169,0)</f>
        <v>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7" t="s">
        <v>83</v>
      </c>
      <c r="BK169" s="148">
        <f>ROUND(I169*H169,2)</f>
        <v>0</v>
      </c>
      <c r="BL169" s="17" t="s">
        <v>825</v>
      </c>
      <c r="BM169" s="147" t="s">
        <v>3552</v>
      </c>
    </row>
    <row r="170" spans="2:65" s="1" customFormat="1" ht="16.5" customHeight="1">
      <c r="B170" s="32"/>
      <c r="C170" s="136" t="s">
        <v>643</v>
      </c>
      <c r="D170" s="136" t="s">
        <v>193</v>
      </c>
      <c r="E170" s="137" t="s">
        <v>3332</v>
      </c>
      <c r="F170" s="138" t="s">
        <v>3333</v>
      </c>
      <c r="G170" s="139" t="s">
        <v>435</v>
      </c>
      <c r="H170" s="140">
        <v>34</v>
      </c>
      <c r="I170" s="141"/>
      <c r="J170" s="142">
        <f>ROUND(I170*H170,2)</f>
        <v>0</v>
      </c>
      <c r="K170" s="138" t="s">
        <v>1</v>
      </c>
      <c r="L170" s="32"/>
      <c r="M170" s="143" t="s">
        <v>1</v>
      </c>
      <c r="N170" s="144" t="s">
        <v>41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825</v>
      </c>
      <c r="AT170" s="147" t="s">
        <v>193</v>
      </c>
      <c r="AU170" s="147" t="s">
        <v>85</v>
      </c>
      <c r="AY170" s="17" t="s">
        <v>190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83</v>
      </c>
      <c r="BK170" s="148">
        <f>ROUND(I170*H170,2)</f>
        <v>0</v>
      </c>
      <c r="BL170" s="17" t="s">
        <v>825</v>
      </c>
      <c r="BM170" s="147" t="s">
        <v>3553</v>
      </c>
    </row>
    <row r="171" spans="2:65" s="1" customFormat="1" ht="24.2" customHeight="1">
      <c r="B171" s="32"/>
      <c r="C171" s="136" t="s">
        <v>649</v>
      </c>
      <c r="D171" s="136" t="s">
        <v>193</v>
      </c>
      <c r="E171" s="137" t="s">
        <v>3335</v>
      </c>
      <c r="F171" s="138" t="s">
        <v>3336</v>
      </c>
      <c r="G171" s="139" t="s">
        <v>435</v>
      </c>
      <c r="H171" s="140">
        <v>67</v>
      </c>
      <c r="I171" s="141"/>
      <c r="J171" s="142">
        <f>ROUND(I171*H171,2)</f>
        <v>0</v>
      </c>
      <c r="K171" s="138" t="s">
        <v>1</v>
      </c>
      <c r="L171" s="32"/>
      <c r="M171" s="143" t="s">
        <v>1</v>
      </c>
      <c r="N171" s="144" t="s">
        <v>41</v>
      </c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825</v>
      </c>
      <c r="AT171" s="147" t="s">
        <v>193</v>
      </c>
      <c r="AU171" s="147" t="s">
        <v>85</v>
      </c>
      <c r="AY171" s="17" t="s">
        <v>190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7" t="s">
        <v>83</v>
      </c>
      <c r="BK171" s="148">
        <f>ROUND(I171*H171,2)</f>
        <v>0</v>
      </c>
      <c r="BL171" s="17" t="s">
        <v>825</v>
      </c>
      <c r="BM171" s="147" t="s">
        <v>3554</v>
      </c>
    </row>
    <row r="172" spans="2:65" s="1" customFormat="1" ht="24.2" customHeight="1">
      <c r="B172" s="32"/>
      <c r="C172" s="183" t="s">
        <v>656</v>
      </c>
      <c r="D172" s="183" t="s">
        <v>615</v>
      </c>
      <c r="E172" s="184" t="s">
        <v>3338</v>
      </c>
      <c r="F172" s="185" t="s">
        <v>3339</v>
      </c>
      <c r="G172" s="186" t="s">
        <v>435</v>
      </c>
      <c r="H172" s="187">
        <v>67</v>
      </c>
      <c r="I172" s="188"/>
      <c r="J172" s="189">
        <f>ROUND(I172*H172,2)</f>
        <v>0</v>
      </c>
      <c r="K172" s="185" t="s">
        <v>1</v>
      </c>
      <c r="L172" s="190"/>
      <c r="M172" s="191" t="s">
        <v>1</v>
      </c>
      <c r="N172" s="192" t="s">
        <v>41</v>
      </c>
      <c r="P172" s="145">
        <f>O172*H172</f>
        <v>0</v>
      </c>
      <c r="Q172" s="145">
        <v>0</v>
      </c>
      <c r="R172" s="145">
        <f>Q172*H172</f>
        <v>0</v>
      </c>
      <c r="S172" s="145">
        <v>0</v>
      </c>
      <c r="T172" s="146">
        <f>S172*H172</f>
        <v>0</v>
      </c>
      <c r="AR172" s="147" t="s">
        <v>2953</v>
      </c>
      <c r="AT172" s="147" t="s">
        <v>615</v>
      </c>
      <c r="AU172" s="147" t="s">
        <v>85</v>
      </c>
      <c r="AY172" s="17" t="s">
        <v>190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7" t="s">
        <v>83</v>
      </c>
      <c r="BK172" s="148">
        <f>ROUND(I172*H172,2)</f>
        <v>0</v>
      </c>
      <c r="BL172" s="17" t="s">
        <v>825</v>
      </c>
      <c r="BM172" s="147" t="s">
        <v>3555</v>
      </c>
    </row>
    <row r="173" spans="2:65" s="1" customFormat="1" ht="24.2" customHeight="1">
      <c r="B173" s="32"/>
      <c r="C173" s="136" t="s">
        <v>398</v>
      </c>
      <c r="D173" s="136" t="s">
        <v>193</v>
      </c>
      <c r="E173" s="137" t="s">
        <v>3341</v>
      </c>
      <c r="F173" s="138" t="s">
        <v>3342</v>
      </c>
      <c r="G173" s="139" t="s">
        <v>435</v>
      </c>
      <c r="H173" s="140">
        <v>14</v>
      </c>
      <c r="I173" s="141"/>
      <c r="J173" s="142">
        <f>ROUND(I173*H173,2)</f>
        <v>0</v>
      </c>
      <c r="K173" s="138" t="s">
        <v>1</v>
      </c>
      <c r="L173" s="32"/>
      <c r="M173" s="143" t="s">
        <v>1</v>
      </c>
      <c r="N173" s="144" t="s">
        <v>41</v>
      </c>
      <c r="P173" s="145">
        <f>O173*H173</f>
        <v>0</v>
      </c>
      <c r="Q173" s="145">
        <v>0</v>
      </c>
      <c r="R173" s="145">
        <f>Q173*H173</f>
        <v>0</v>
      </c>
      <c r="S173" s="145">
        <v>0</v>
      </c>
      <c r="T173" s="146">
        <f>S173*H173</f>
        <v>0</v>
      </c>
      <c r="AR173" s="147" t="s">
        <v>825</v>
      </c>
      <c r="AT173" s="147" t="s">
        <v>193</v>
      </c>
      <c r="AU173" s="147" t="s">
        <v>85</v>
      </c>
      <c r="AY173" s="17" t="s">
        <v>190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83</v>
      </c>
      <c r="BK173" s="148">
        <f>ROUND(I173*H173,2)</f>
        <v>0</v>
      </c>
      <c r="BL173" s="17" t="s">
        <v>825</v>
      </c>
      <c r="BM173" s="147" t="s">
        <v>3556</v>
      </c>
    </row>
    <row r="174" spans="2:65" s="1" customFormat="1" ht="24.2" customHeight="1">
      <c r="B174" s="32"/>
      <c r="C174" s="183" t="s">
        <v>403</v>
      </c>
      <c r="D174" s="183" t="s">
        <v>615</v>
      </c>
      <c r="E174" s="184" t="s">
        <v>3344</v>
      </c>
      <c r="F174" s="185" t="s">
        <v>3345</v>
      </c>
      <c r="G174" s="186" t="s">
        <v>435</v>
      </c>
      <c r="H174" s="187">
        <v>14</v>
      </c>
      <c r="I174" s="188"/>
      <c r="J174" s="189">
        <f>ROUND(I174*H174,2)</f>
        <v>0</v>
      </c>
      <c r="K174" s="185" t="s">
        <v>1</v>
      </c>
      <c r="L174" s="190"/>
      <c r="M174" s="191" t="s">
        <v>1</v>
      </c>
      <c r="N174" s="192" t="s">
        <v>41</v>
      </c>
      <c r="P174" s="145">
        <f>O174*H174</f>
        <v>0</v>
      </c>
      <c r="Q174" s="145">
        <v>0</v>
      </c>
      <c r="R174" s="145">
        <f>Q174*H174</f>
        <v>0</v>
      </c>
      <c r="S174" s="145">
        <v>0</v>
      </c>
      <c r="T174" s="146">
        <f>S174*H174</f>
        <v>0</v>
      </c>
      <c r="AR174" s="147" t="s">
        <v>2953</v>
      </c>
      <c r="AT174" s="147" t="s">
        <v>615</v>
      </c>
      <c r="AU174" s="147" t="s">
        <v>85</v>
      </c>
      <c r="AY174" s="17" t="s">
        <v>190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7" t="s">
        <v>83</v>
      </c>
      <c r="BK174" s="148">
        <f>ROUND(I174*H174,2)</f>
        <v>0</v>
      </c>
      <c r="BL174" s="17" t="s">
        <v>825</v>
      </c>
      <c r="BM174" s="147" t="s">
        <v>3557</v>
      </c>
    </row>
    <row r="175" spans="2:65" s="1" customFormat="1" ht="16.5" customHeight="1">
      <c r="B175" s="32"/>
      <c r="C175" s="136" t="s">
        <v>290</v>
      </c>
      <c r="D175" s="136" t="s">
        <v>193</v>
      </c>
      <c r="E175" s="137" t="s">
        <v>3356</v>
      </c>
      <c r="F175" s="138" t="s">
        <v>3357</v>
      </c>
      <c r="G175" s="139" t="s">
        <v>253</v>
      </c>
      <c r="H175" s="140">
        <v>13.5</v>
      </c>
      <c r="I175" s="141"/>
      <c r="J175" s="142">
        <f>ROUND(I175*H175,2)</f>
        <v>0</v>
      </c>
      <c r="K175" s="138" t="s">
        <v>1</v>
      </c>
      <c r="L175" s="32"/>
      <c r="M175" s="143" t="s">
        <v>1</v>
      </c>
      <c r="N175" s="144" t="s">
        <v>41</v>
      </c>
      <c r="P175" s="145">
        <f>O175*H175</f>
        <v>0</v>
      </c>
      <c r="Q175" s="145">
        <v>3.0000000000000001E-5</v>
      </c>
      <c r="R175" s="145">
        <f>Q175*H175</f>
        <v>4.0500000000000003E-4</v>
      </c>
      <c r="S175" s="145">
        <v>0</v>
      </c>
      <c r="T175" s="146">
        <f>S175*H175</f>
        <v>0</v>
      </c>
      <c r="AR175" s="147" t="s">
        <v>825</v>
      </c>
      <c r="AT175" s="147" t="s">
        <v>193</v>
      </c>
      <c r="AU175" s="147" t="s">
        <v>85</v>
      </c>
      <c r="AY175" s="17" t="s">
        <v>190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7" t="s">
        <v>83</v>
      </c>
      <c r="BK175" s="148">
        <f>ROUND(I175*H175,2)</f>
        <v>0</v>
      </c>
      <c r="BL175" s="17" t="s">
        <v>825</v>
      </c>
      <c r="BM175" s="147" t="s">
        <v>3558</v>
      </c>
    </row>
    <row r="176" spans="2:65" s="1" customFormat="1" ht="16.5" customHeight="1">
      <c r="B176" s="32"/>
      <c r="C176" s="183" t="s">
        <v>295</v>
      </c>
      <c r="D176" s="183" t="s">
        <v>615</v>
      </c>
      <c r="E176" s="184" t="s">
        <v>3359</v>
      </c>
      <c r="F176" s="185" t="s">
        <v>3360</v>
      </c>
      <c r="G176" s="186" t="s">
        <v>380</v>
      </c>
      <c r="H176" s="187">
        <v>12.096</v>
      </c>
      <c r="I176" s="188"/>
      <c r="J176" s="189">
        <f>ROUND(I176*H176,2)</f>
        <v>0</v>
      </c>
      <c r="K176" s="185" t="s">
        <v>1</v>
      </c>
      <c r="L176" s="190"/>
      <c r="M176" s="191" t="s">
        <v>1</v>
      </c>
      <c r="N176" s="192" t="s">
        <v>41</v>
      </c>
      <c r="P176" s="145">
        <f>O176*H176</f>
        <v>0</v>
      </c>
      <c r="Q176" s="145">
        <v>0</v>
      </c>
      <c r="R176" s="145">
        <f>Q176*H176</f>
        <v>0</v>
      </c>
      <c r="S176" s="145">
        <v>0</v>
      </c>
      <c r="T176" s="146">
        <f>S176*H176</f>
        <v>0</v>
      </c>
      <c r="AR176" s="147" t="s">
        <v>2953</v>
      </c>
      <c r="AT176" s="147" t="s">
        <v>615</v>
      </c>
      <c r="AU176" s="147" t="s">
        <v>85</v>
      </c>
      <c r="AY176" s="17" t="s">
        <v>190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7" t="s">
        <v>83</v>
      </c>
      <c r="BK176" s="148">
        <f>ROUND(I176*H176,2)</f>
        <v>0</v>
      </c>
      <c r="BL176" s="17" t="s">
        <v>825</v>
      </c>
      <c r="BM176" s="147" t="s">
        <v>3559</v>
      </c>
    </row>
    <row r="177" spans="2:65" s="1" customFormat="1" ht="24.2" customHeight="1">
      <c r="B177" s="32"/>
      <c r="C177" s="136" t="s">
        <v>300</v>
      </c>
      <c r="D177" s="136" t="s">
        <v>193</v>
      </c>
      <c r="E177" s="137" t="s">
        <v>3362</v>
      </c>
      <c r="F177" s="138" t="s">
        <v>3363</v>
      </c>
      <c r="G177" s="139" t="s">
        <v>435</v>
      </c>
      <c r="H177" s="140">
        <v>27</v>
      </c>
      <c r="I177" s="141"/>
      <c r="J177" s="142">
        <f>ROUND(I177*H177,2)</f>
        <v>0</v>
      </c>
      <c r="K177" s="138" t="s">
        <v>1</v>
      </c>
      <c r="L177" s="32"/>
      <c r="M177" s="143" t="s">
        <v>1</v>
      </c>
      <c r="N177" s="144" t="s">
        <v>41</v>
      </c>
      <c r="P177" s="145">
        <f>O177*H177</f>
        <v>0</v>
      </c>
      <c r="Q177" s="145">
        <v>0</v>
      </c>
      <c r="R177" s="145">
        <f>Q177*H177</f>
        <v>0</v>
      </c>
      <c r="S177" s="145">
        <v>0</v>
      </c>
      <c r="T177" s="146">
        <f>S177*H177</f>
        <v>0</v>
      </c>
      <c r="AR177" s="147" t="s">
        <v>825</v>
      </c>
      <c r="AT177" s="147" t="s">
        <v>193</v>
      </c>
      <c r="AU177" s="147" t="s">
        <v>85</v>
      </c>
      <c r="AY177" s="17" t="s">
        <v>190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7" t="s">
        <v>83</v>
      </c>
      <c r="BK177" s="148">
        <f>ROUND(I177*H177,2)</f>
        <v>0</v>
      </c>
      <c r="BL177" s="17" t="s">
        <v>825</v>
      </c>
      <c r="BM177" s="147" t="s">
        <v>3560</v>
      </c>
    </row>
    <row r="178" spans="2:65" s="1" customFormat="1" ht="16.5" customHeight="1">
      <c r="B178" s="32"/>
      <c r="C178" s="136" t="s">
        <v>305</v>
      </c>
      <c r="D178" s="136" t="s">
        <v>193</v>
      </c>
      <c r="E178" s="137" t="s">
        <v>3365</v>
      </c>
      <c r="F178" s="138" t="s">
        <v>3366</v>
      </c>
      <c r="G178" s="139" t="s">
        <v>284</v>
      </c>
      <c r="H178" s="140">
        <v>0.52600000000000002</v>
      </c>
      <c r="I178" s="141"/>
      <c r="J178" s="142">
        <f>ROUND(I178*H178,2)</f>
        <v>0</v>
      </c>
      <c r="K178" s="138" t="s">
        <v>1</v>
      </c>
      <c r="L178" s="32"/>
      <c r="M178" s="143" t="s">
        <v>1</v>
      </c>
      <c r="N178" s="144" t="s">
        <v>41</v>
      </c>
      <c r="P178" s="145">
        <f>O178*H178</f>
        <v>0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AR178" s="147" t="s">
        <v>825</v>
      </c>
      <c r="AT178" s="147" t="s">
        <v>193</v>
      </c>
      <c r="AU178" s="147" t="s">
        <v>85</v>
      </c>
      <c r="AY178" s="17" t="s">
        <v>190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83</v>
      </c>
      <c r="BK178" s="148">
        <f>ROUND(I178*H178,2)</f>
        <v>0</v>
      </c>
      <c r="BL178" s="17" t="s">
        <v>825</v>
      </c>
      <c r="BM178" s="147" t="s">
        <v>3561</v>
      </c>
    </row>
    <row r="179" spans="2:65" s="1" customFormat="1" ht="24.2" customHeight="1">
      <c r="B179" s="32"/>
      <c r="C179" s="136" t="s">
        <v>315</v>
      </c>
      <c r="D179" s="136" t="s">
        <v>193</v>
      </c>
      <c r="E179" s="137" t="s">
        <v>3368</v>
      </c>
      <c r="F179" s="138" t="s">
        <v>3369</v>
      </c>
      <c r="G179" s="139" t="s">
        <v>435</v>
      </c>
      <c r="H179" s="140">
        <v>4</v>
      </c>
      <c r="I179" s="141"/>
      <c r="J179" s="142">
        <f>ROUND(I179*H179,2)</f>
        <v>0</v>
      </c>
      <c r="K179" s="138" t="s">
        <v>1</v>
      </c>
      <c r="L179" s="32"/>
      <c r="M179" s="143" t="s">
        <v>1</v>
      </c>
      <c r="N179" s="144" t="s">
        <v>41</v>
      </c>
      <c r="P179" s="145">
        <f>O179*H179</f>
        <v>0</v>
      </c>
      <c r="Q179" s="145">
        <v>0</v>
      </c>
      <c r="R179" s="145">
        <f>Q179*H179</f>
        <v>0</v>
      </c>
      <c r="S179" s="145">
        <v>0</v>
      </c>
      <c r="T179" s="146">
        <f>S179*H179</f>
        <v>0</v>
      </c>
      <c r="AR179" s="147" t="s">
        <v>825</v>
      </c>
      <c r="AT179" s="147" t="s">
        <v>193</v>
      </c>
      <c r="AU179" s="147" t="s">
        <v>85</v>
      </c>
      <c r="AY179" s="17" t="s">
        <v>190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7" t="s">
        <v>83</v>
      </c>
      <c r="BK179" s="148">
        <f>ROUND(I179*H179,2)</f>
        <v>0</v>
      </c>
      <c r="BL179" s="17" t="s">
        <v>825</v>
      </c>
      <c r="BM179" s="147" t="s">
        <v>3562</v>
      </c>
    </row>
    <row r="180" spans="2:65" s="1" customFormat="1" ht="16.5" customHeight="1">
      <c r="B180" s="32"/>
      <c r="C180" s="136" t="s">
        <v>321</v>
      </c>
      <c r="D180" s="136" t="s">
        <v>193</v>
      </c>
      <c r="E180" s="137" t="s">
        <v>3371</v>
      </c>
      <c r="F180" s="138" t="s">
        <v>3372</v>
      </c>
      <c r="G180" s="139" t="s">
        <v>435</v>
      </c>
      <c r="H180" s="140">
        <v>15</v>
      </c>
      <c r="I180" s="141"/>
      <c r="J180" s="142">
        <f>ROUND(I180*H180,2)</f>
        <v>0</v>
      </c>
      <c r="K180" s="138" t="s">
        <v>1</v>
      </c>
      <c r="L180" s="32"/>
      <c r="M180" s="143" t="s">
        <v>1</v>
      </c>
      <c r="N180" s="144" t="s">
        <v>41</v>
      </c>
      <c r="P180" s="145">
        <f>O180*H180</f>
        <v>0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AR180" s="147" t="s">
        <v>825</v>
      </c>
      <c r="AT180" s="147" t="s">
        <v>193</v>
      </c>
      <c r="AU180" s="147" t="s">
        <v>85</v>
      </c>
      <c r="AY180" s="17" t="s">
        <v>190</v>
      </c>
      <c r="BE180" s="148">
        <f>IF(N180="základní",J180,0)</f>
        <v>0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7" t="s">
        <v>83</v>
      </c>
      <c r="BK180" s="148">
        <f>ROUND(I180*H180,2)</f>
        <v>0</v>
      </c>
      <c r="BL180" s="17" t="s">
        <v>825</v>
      </c>
      <c r="BM180" s="147" t="s">
        <v>3563</v>
      </c>
    </row>
    <row r="181" spans="2:65" s="1" customFormat="1" ht="16.5" customHeight="1">
      <c r="B181" s="32"/>
      <c r="C181" s="136" t="s">
        <v>327</v>
      </c>
      <c r="D181" s="136" t="s">
        <v>193</v>
      </c>
      <c r="E181" s="137" t="s">
        <v>3380</v>
      </c>
      <c r="F181" s="138" t="s">
        <v>3381</v>
      </c>
      <c r="G181" s="139" t="s">
        <v>3287</v>
      </c>
      <c r="H181" s="140">
        <v>2</v>
      </c>
      <c r="I181" s="141"/>
      <c r="J181" s="142">
        <f>ROUND(I181*H181,2)</f>
        <v>0</v>
      </c>
      <c r="K181" s="138" t="s">
        <v>1</v>
      </c>
      <c r="L181" s="32"/>
      <c r="M181" s="143" t="s">
        <v>1</v>
      </c>
      <c r="N181" s="144" t="s">
        <v>41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825</v>
      </c>
      <c r="AT181" s="147" t="s">
        <v>193</v>
      </c>
      <c r="AU181" s="147" t="s">
        <v>85</v>
      </c>
      <c r="AY181" s="17" t="s">
        <v>190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83</v>
      </c>
      <c r="BK181" s="148">
        <f>ROUND(I181*H181,2)</f>
        <v>0</v>
      </c>
      <c r="BL181" s="17" t="s">
        <v>825</v>
      </c>
      <c r="BM181" s="147" t="s">
        <v>3564</v>
      </c>
    </row>
    <row r="182" spans="2:65" s="1" customFormat="1" ht="24.2" customHeight="1">
      <c r="B182" s="32"/>
      <c r="C182" s="136" t="s">
        <v>332</v>
      </c>
      <c r="D182" s="136" t="s">
        <v>193</v>
      </c>
      <c r="E182" s="137" t="s">
        <v>3374</v>
      </c>
      <c r="F182" s="138" t="s">
        <v>3375</v>
      </c>
      <c r="G182" s="139" t="s">
        <v>435</v>
      </c>
      <c r="H182" s="140">
        <v>63</v>
      </c>
      <c r="I182" s="141"/>
      <c r="J182" s="142">
        <f>ROUND(I182*H182,2)</f>
        <v>0</v>
      </c>
      <c r="K182" s="138" t="s">
        <v>1</v>
      </c>
      <c r="L182" s="32"/>
      <c r="M182" s="143" t="s">
        <v>1</v>
      </c>
      <c r="N182" s="144" t="s">
        <v>41</v>
      </c>
      <c r="P182" s="145">
        <f>O182*H182</f>
        <v>0</v>
      </c>
      <c r="Q182" s="145">
        <v>0</v>
      </c>
      <c r="R182" s="145">
        <f>Q182*H182</f>
        <v>0</v>
      </c>
      <c r="S182" s="145">
        <v>0</v>
      </c>
      <c r="T182" s="146">
        <f>S182*H182</f>
        <v>0</v>
      </c>
      <c r="AR182" s="147" t="s">
        <v>825</v>
      </c>
      <c r="AT182" s="147" t="s">
        <v>193</v>
      </c>
      <c r="AU182" s="147" t="s">
        <v>85</v>
      </c>
      <c r="AY182" s="17" t="s">
        <v>190</v>
      </c>
      <c r="BE182" s="148">
        <f>IF(N182="základní",J182,0)</f>
        <v>0</v>
      </c>
      <c r="BF182" s="148">
        <f>IF(N182="snížená",J182,0)</f>
        <v>0</v>
      </c>
      <c r="BG182" s="148">
        <f>IF(N182="zákl. přenesená",J182,0)</f>
        <v>0</v>
      </c>
      <c r="BH182" s="148">
        <f>IF(N182="sníž. přenesená",J182,0)</f>
        <v>0</v>
      </c>
      <c r="BI182" s="148">
        <f>IF(N182="nulová",J182,0)</f>
        <v>0</v>
      </c>
      <c r="BJ182" s="17" t="s">
        <v>83</v>
      </c>
      <c r="BK182" s="148">
        <f>ROUND(I182*H182,2)</f>
        <v>0</v>
      </c>
      <c r="BL182" s="17" t="s">
        <v>825</v>
      </c>
      <c r="BM182" s="147" t="s">
        <v>3565</v>
      </c>
    </row>
    <row r="183" spans="2:65" s="1" customFormat="1" ht="16.5" customHeight="1">
      <c r="B183" s="32"/>
      <c r="C183" s="136" t="s">
        <v>310</v>
      </c>
      <c r="D183" s="136" t="s">
        <v>193</v>
      </c>
      <c r="E183" s="137" t="s">
        <v>3377</v>
      </c>
      <c r="F183" s="138" t="s">
        <v>3378</v>
      </c>
      <c r="G183" s="139" t="s">
        <v>2109</v>
      </c>
      <c r="H183" s="140">
        <v>16</v>
      </c>
      <c r="I183" s="141"/>
      <c r="J183" s="142">
        <f>ROUND(I183*H183,2)</f>
        <v>0</v>
      </c>
      <c r="K183" s="138" t="s">
        <v>1</v>
      </c>
      <c r="L183" s="32"/>
      <c r="M183" s="143" t="s">
        <v>1</v>
      </c>
      <c r="N183" s="144" t="s">
        <v>41</v>
      </c>
      <c r="P183" s="145">
        <f>O183*H183</f>
        <v>0</v>
      </c>
      <c r="Q183" s="145">
        <v>0</v>
      </c>
      <c r="R183" s="145">
        <f>Q183*H183</f>
        <v>0</v>
      </c>
      <c r="S183" s="145">
        <v>0</v>
      </c>
      <c r="T183" s="146">
        <f>S183*H183</f>
        <v>0</v>
      </c>
      <c r="AR183" s="147" t="s">
        <v>825</v>
      </c>
      <c r="AT183" s="147" t="s">
        <v>193</v>
      </c>
      <c r="AU183" s="147" t="s">
        <v>85</v>
      </c>
      <c r="AY183" s="17" t="s">
        <v>190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7" t="s">
        <v>83</v>
      </c>
      <c r="BK183" s="148">
        <f>ROUND(I183*H183,2)</f>
        <v>0</v>
      </c>
      <c r="BL183" s="17" t="s">
        <v>825</v>
      </c>
      <c r="BM183" s="147" t="s">
        <v>3566</v>
      </c>
    </row>
    <row r="184" spans="2:65" s="11" customFormat="1" ht="25.9" customHeight="1">
      <c r="B184" s="124"/>
      <c r="D184" s="125" t="s">
        <v>75</v>
      </c>
      <c r="E184" s="126" t="s">
        <v>187</v>
      </c>
      <c r="F184" s="126" t="s">
        <v>188</v>
      </c>
      <c r="I184" s="127"/>
      <c r="J184" s="128">
        <f>BK184</f>
        <v>0</v>
      </c>
      <c r="L184" s="124"/>
      <c r="M184" s="129"/>
      <c r="P184" s="130">
        <f>P185</f>
        <v>0</v>
      </c>
      <c r="R184" s="130">
        <f>R185</f>
        <v>0</v>
      </c>
      <c r="T184" s="131">
        <f>T185</f>
        <v>0</v>
      </c>
      <c r="AR184" s="125" t="s">
        <v>189</v>
      </c>
      <c r="AT184" s="132" t="s">
        <v>75</v>
      </c>
      <c r="AU184" s="132" t="s">
        <v>76</v>
      </c>
      <c r="AY184" s="125" t="s">
        <v>190</v>
      </c>
      <c r="BK184" s="133">
        <f>BK185</f>
        <v>0</v>
      </c>
    </row>
    <row r="185" spans="2:65" s="11" customFormat="1" ht="22.9" customHeight="1">
      <c r="B185" s="124"/>
      <c r="D185" s="125" t="s">
        <v>75</v>
      </c>
      <c r="E185" s="134" t="s">
        <v>191</v>
      </c>
      <c r="F185" s="134" t="s">
        <v>192</v>
      </c>
      <c r="I185" s="127"/>
      <c r="J185" s="135">
        <f>BK185</f>
        <v>0</v>
      </c>
      <c r="L185" s="124"/>
      <c r="M185" s="129"/>
      <c r="P185" s="130">
        <f>SUM(P186:P187)</f>
        <v>0</v>
      </c>
      <c r="R185" s="130">
        <f>SUM(R186:R187)</f>
        <v>0</v>
      </c>
      <c r="T185" s="131">
        <f>SUM(T186:T187)</f>
        <v>0</v>
      </c>
      <c r="AR185" s="125" t="s">
        <v>189</v>
      </c>
      <c r="AT185" s="132" t="s">
        <v>75</v>
      </c>
      <c r="AU185" s="132" t="s">
        <v>83</v>
      </c>
      <c r="AY185" s="125" t="s">
        <v>190</v>
      </c>
      <c r="BK185" s="133">
        <f>SUM(BK186:BK187)</f>
        <v>0</v>
      </c>
    </row>
    <row r="186" spans="2:65" s="1" customFormat="1" ht="24.2" customHeight="1">
      <c r="B186" s="32"/>
      <c r="C186" s="136" t="s">
        <v>337</v>
      </c>
      <c r="D186" s="136" t="s">
        <v>193</v>
      </c>
      <c r="E186" s="137" t="s">
        <v>3401</v>
      </c>
      <c r="F186" s="138" t="s">
        <v>3402</v>
      </c>
      <c r="G186" s="139" t="s">
        <v>271</v>
      </c>
      <c r="H186" s="140">
        <v>1</v>
      </c>
      <c r="I186" s="141"/>
      <c r="J186" s="142">
        <f>ROUND(I186*H186,2)</f>
        <v>0</v>
      </c>
      <c r="K186" s="138" t="s">
        <v>1</v>
      </c>
      <c r="L186" s="32"/>
      <c r="M186" s="143" t="s">
        <v>1</v>
      </c>
      <c r="N186" s="144" t="s">
        <v>41</v>
      </c>
      <c r="P186" s="145">
        <f>O186*H186</f>
        <v>0</v>
      </c>
      <c r="Q186" s="145">
        <v>0</v>
      </c>
      <c r="R186" s="145">
        <f>Q186*H186</f>
        <v>0</v>
      </c>
      <c r="S186" s="145">
        <v>0</v>
      </c>
      <c r="T186" s="146">
        <f>S186*H186</f>
        <v>0</v>
      </c>
      <c r="AR186" s="147" t="s">
        <v>217</v>
      </c>
      <c r="AT186" s="147" t="s">
        <v>193</v>
      </c>
      <c r="AU186" s="147" t="s">
        <v>85</v>
      </c>
      <c r="AY186" s="17" t="s">
        <v>190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7" t="s">
        <v>83</v>
      </c>
      <c r="BK186" s="148">
        <f>ROUND(I186*H186,2)</f>
        <v>0</v>
      </c>
      <c r="BL186" s="17" t="s">
        <v>217</v>
      </c>
      <c r="BM186" s="147" t="s">
        <v>3567</v>
      </c>
    </row>
    <row r="187" spans="2:65" s="1" customFormat="1" ht="16.5" customHeight="1">
      <c r="B187" s="32"/>
      <c r="C187" s="136" t="s">
        <v>360</v>
      </c>
      <c r="D187" s="136" t="s">
        <v>193</v>
      </c>
      <c r="E187" s="137" t="s">
        <v>3404</v>
      </c>
      <c r="F187" s="138" t="s">
        <v>3405</v>
      </c>
      <c r="G187" s="139" t="s">
        <v>271</v>
      </c>
      <c r="H187" s="140">
        <v>1</v>
      </c>
      <c r="I187" s="141"/>
      <c r="J187" s="142">
        <f>ROUND(I187*H187,2)</f>
        <v>0</v>
      </c>
      <c r="K187" s="138" t="s">
        <v>1</v>
      </c>
      <c r="L187" s="32"/>
      <c r="M187" s="155" t="s">
        <v>1</v>
      </c>
      <c r="N187" s="156" t="s">
        <v>41</v>
      </c>
      <c r="O187" s="157"/>
      <c r="P187" s="158">
        <f>O187*H187</f>
        <v>0</v>
      </c>
      <c r="Q187" s="158">
        <v>0</v>
      </c>
      <c r="R187" s="158">
        <f>Q187*H187</f>
        <v>0</v>
      </c>
      <c r="S187" s="158">
        <v>0</v>
      </c>
      <c r="T187" s="159">
        <f>S187*H187</f>
        <v>0</v>
      </c>
      <c r="AR187" s="147" t="s">
        <v>217</v>
      </c>
      <c r="AT187" s="147" t="s">
        <v>193</v>
      </c>
      <c r="AU187" s="147" t="s">
        <v>85</v>
      </c>
      <c r="AY187" s="17" t="s">
        <v>190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83</v>
      </c>
      <c r="BK187" s="148">
        <f>ROUND(I187*H187,2)</f>
        <v>0</v>
      </c>
      <c r="BL187" s="17" t="s">
        <v>217</v>
      </c>
      <c r="BM187" s="147" t="s">
        <v>3568</v>
      </c>
    </row>
    <row r="188" spans="2:65" s="1" customFormat="1" ht="6.95" customHeight="1">
      <c r="B188" s="44"/>
      <c r="C188" s="45"/>
      <c r="D188" s="45"/>
      <c r="E188" s="45"/>
      <c r="F188" s="45"/>
      <c r="G188" s="45"/>
      <c r="H188" s="45"/>
      <c r="I188" s="45"/>
      <c r="J188" s="45"/>
      <c r="K188" s="45"/>
      <c r="L188" s="32"/>
    </row>
  </sheetData>
  <sheetProtection algorithmName="SHA-512" hashValue="LeRDL2//tMY6g2R+ubnxRRsh4RjOwCwC/hiCBUOb8cds2U77GJbL2Zdnmab99iwtBHlIcAOuhchmYtcGTn1HUg==" saltValue="ga4r1I/xBMdFHjkKE4jBUPYiSL4t/Wmm3XN7iOWWLmVIlWcLeHVW9u4x7P9Bc1A4J0AX26gn8L9jkEKA0R25gg==" spinCount="100000" sheet="1" objects="1" scenarios="1" formatColumns="0" formatRows="0" autoFilter="0"/>
  <autoFilter ref="C129:K187" xr:uid="{00000000-0009-0000-0000-00000C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22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139</v>
      </c>
      <c r="AZ2" s="205" t="s">
        <v>3569</v>
      </c>
      <c r="BA2" s="205" t="s">
        <v>1</v>
      </c>
      <c r="BB2" s="205" t="s">
        <v>1</v>
      </c>
      <c r="BC2" s="205" t="s">
        <v>3570</v>
      </c>
      <c r="BD2" s="205" t="s">
        <v>85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  <c r="AZ3" s="205" t="s">
        <v>3571</v>
      </c>
      <c r="BA3" s="205" t="s">
        <v>1</v>
      </c>
      <c r="BB3" s="205" t="s">
        <v>1</v>
      </c>
      <c r="BC3" s="205" t="s">
        <v>3572</v>
      </c>
      <c r="BD3" s="205" t="s">
        <v>85</v>
      </c>
    </row>
    <row r="4" spans="2:56" ht="24.95" customHeight="1">
      <c r="B4" s="20"/>
      <c r="D4" s="21" t="s">
        <v>158</v>
      </c>
      <c r="L4" s="20"/>
      <c r="M4" s="93" t="s">
        <v>10</v>
      </c>
      <c r="AT4" s="17" t="s">
        <v>4</v>
      </c>
      <c r="AZ4" s="205" t="s">
        <v>3573</v>
      </c>
      <c r="BA4" s="205" t="s">
        <v>1</v>
      </c>
      <c r="BB4" s="205" t="s">
        <v>1</v>
      </c>
      <c r="BC4" s="205" t="s">
        <v>3574</v>
      </c>
      <c r="BD4" s="205" t="s">
        <v>85</v>
      </c>
    </row>
    <row r="5" spans="2:56" ht="6.95" customHeight="1">
      <c r="B5" s="20"/>
      <c r="L5" s="20"/>
    </row>
    <row r="6" spans="2:56" ht="12" customHeight="1">
      <c r="B6" s="20"/>
      <c r="D6" s="27" t="s">
        <v>16</v>
      </c>
      <c r="L6" s="20"/>
    </row>
    <row r="7" spans="2:56" ht="26.25" customHeight="1">
      <c r="B7" s="20"/>
      <c r="E7" s="256" t="str">
        <f>'Rekapitulace stavby'!K6</f>
        <v>Multifunkční sportovní a kulturní centrum (MFSKC) - křižovatka 4. brána BVV</v>
      </c>
      <c r="F7" s="257"/>
      <c r="G7" s="257"/>
      <c r="H7" s="257"/>
      <c r="L7" s="20"/>
    </row>
    <row r="8" spans="2:56" ht="12" customHeight="1">
      <c r="B8" s="20"/>
      <c r="D8" s="27" t="s">
        <v>159</v>
      </c>
      <c r="L8" s="20"/>
    </row>
    <row r="9" spans="2:56" s="1" customFormat="1" ht="16.5" customHeight="1">
      <c r="B9" s="32"/>
      <c r="E9" s="256" t="s">
        <v>3575</v>
      </c>
      <c r="F9" s="255"/>
      <c r="G9" s="255"/>
      <c r="H9" s="255"/>
      <c r="L9" s="32"/>
    </row>
    <row r="10" spans="2:56" s="1" customFormat="1" ht="12" customHeight="1">
      <c r="B10" s="32"/>
      <c r="D10" s="27" t="s">
        <v>161</v>
      </c>
      <c r="L10" s="32"/>
    </row>
    <row r="11" spans="2:56" s="1" customFormat="1" ht="16.5" customHeight="1">
      <c r="B11" s="32"/>
      <c r="E11" s="234" t="s">
        <v>3575</v>
      </c>
      <c r="F11" s="255"/>
      <c r="G11" s="255"/>
      <c r="H11" s="255"/>
      <c r="L11" s="32"/>
    </row>
    <row r="12" spans="2:56" s="1" customFormat="1">
      <c r="B12" s="32"/>
      <c r="L12" s="32"/>
    </row>
    <row r="13" spans="2:5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56" s="1" customFormat="1" ht="12" customHeight="1">
      <c r="B14" s="32"/>
      <c r="D14" s="27" t="s">
        <v>20</v>
      </c>
      <c r="F14" s="25" t="s">
        <v>3576</v>
      </c>
      <c r="I14" s="27" t="s">
        <v>22</v>
      </c>
      <c r="J14" s="52" t="str">
        <f>'Rekapitulace stavby'!AN8</f>
        <v>4. 2. 2022</v>
      </c>
      <c r="L14" s="32"/>
    </row>
    <row r="15" spans="2:56" s="1" customFormat="1" ht="10.9" customHeight="1">
      <c r="B15" s="32"/>
      <c r="L15" s="32"/>
    </row>
    <row r="16" spans="2:56" s="1" customFormat="1" ht="12" customHeight="1">
      <c r="B16" s="32"/>
      <c r="D16" s="27" t="s">
        <v>24</v>
      </c>
      <c r="I16" s="27" t="s">
        <v>25</v>
      </c>
      <c r="J16" s="25" t="s">
        <v>3577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3578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8" t="str">
        <f>'Rekapitulace stavby'!E14</f>
        <v>Vyplň údaj</v>
      </c>
      <c r="F20" s="244"/>
      <c r="G20" s="244"/>
      <c r="H20" s="24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3579</v>
      </c>
      <c r="L22" s="32"/>
    </row>
    <row r="23" spans="2:12" s="1" customFormat="1" ht="18" customHeight="1">
      <c r="B23" s="32"/>
      <c r="E23" s="25" t="s">
        <v>3580</v>
      </c>
      <c r="I23" s="27" t="s">
        <v>27</v>
      </c>
      <c r="J23" s="25" t="s">
        <v>3581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">
        <v>3582</v>
      </c>
      <c r="L25" s="32"/>
    </row>
    <row r="26" spans="2:12" s="1" customFormat="1" ht="18" customHeight="1">
      <c r="B26" s="32"/>
      <c r="E26" s="25" t="s">
        <v>3583</v>
      </c>
      <c r="I26" s="27" t="s">
        <v>27</v>
      </c>
      <c r="J26" s="25" t="s">
        <v>3584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48" t="s">
        <v>1</v>
      </c>
      <c r="F29" s="248"/>
      <c r="G29" s="248"/>
      <c r="H29" s="24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ROUND(J123,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ROUND((SUM(BE123:BE222)),  2)</f>
        <v>0</v>
      </c>
      <c r="I35" s="96">
        <v>0.21</v>
      </c>
      <c r="J35" s="86">
        <f>ROUND(((SUM(BE123:BE222))*I35),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ROUND((SUM(BF123:BF222)),  2)</f>
        <v>0</v>
      </c>
      <c r="I36" s="96">
        <v>0.15</v>
      </c>
      <c r="J36" s="86">
        <f>ROUND(((SUM(BF123:BF222))*I36),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ROUND((SUM(BG123:BG222)),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ROUND((SUM(BH123:BH222)),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ROUND((SUM(BI123:BI222)),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163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56" t="str">
        <f>E7</f>
        <v>Multifunkční sportovní a kulturní centrum (MFSKC) - křižovatka 4. brána BVV</v>
      </c>
      <c r="F85" s="257"/>
      <c r="G85" s="257"/>
      <c r="H85" s="257"/>
      <c r="L85" s="32"/>
    </row>
    <row r="86" spans="2:12" ht="12" customHeight="1">
      <c r="B86" s="20"/>
      <c r="C86" s="27" t="s">
        <v>159</v>
      </c>
      <c r="L86" s="20"/>
    </row>
    <row r="87" spans="2:12" s="1" customFormat="1" ht="16.5" customHeight="1">
      <c r="B87" s="32"/>
      <c r="E87" s="256" t="s">
        <v>3575</v>
      </c>
      <c r="F87" s="255"/>
      <c r="G87" s="255"/>
      <c r="H87" s="255"/>
      <c r="L87" s="32"/>
    </row>
    <row r="88" spans="2:12" s="1" customFormat="1" ht="12" customHeight="1">
      <c r="B88" s="32"/>
      <c r="C88" s="27" t="s">
        <v>161</v>
      </c>
      <c r="L88" s="32"/>
    </row>
    <row r="89" spans="2:12" s="1" customFormat="1" ht="16.5" customHeight="1">
      <c r="B89" s="32"/>
      <c r="E89" s="234" t="str">
        <f>E11</f>
        <v>501 - Přeložka STL plynovodu</v>
      </c>
      <c r="F89" s="255"/>
      <c r="G89" s="255"/>
      <c r="H89" s="255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Pisárky, Brno - město</v>
      </c>
      <c r="I91" s="27" t="s">
        <v>22</v>
      </c>
      <c r="J91" s="52" t="str">
        <f>IF(J14="","",J14)</f>
        <v>4. 2. 2022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Brněnské komunikace a.s.</v>
      </c>
      <c r="I93" s="27" t="s">
        <v>30</v>
      </c>
      <c r="J93" s="30" t="str">
        <f>E23</f>
        <v>Energotechnické služby s.r.o.</v>
      </c>
      <c r="L93" s="32"/>
    </row>
    <row r="94" spans="2:12" s="1" customFormat="1" ht="25.7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>STAGA stavební agentura s.r.o.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164</v>
      </c>
      <c r="D96" s="97"/>
      <c r="E96" s="97"/>
      <c r="F96" s="97"/>
      <c r="G96" s="97"/>
      <c r="H96" s="97"/>
      <c r="I96" s="97"/>
      <c r="J96" s="106" t="s">
        <v>165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166</v>
      </c>
      <c r="J98" s="66">
        <f>J123</f>
        <v>0</v>
      </c>
      <c r="L98" s="32"/>
      <c r="AU98" s="17" t="s">
        <v>167</v>
      </c>
    </row>
    <row r="99" spans="2:47" s="8" customFormat="1" ht="24.95" customHeight="1">
      <c r="B99" s="108"/>
      <c r="D99" s="109" t="s">
        <v>243</v>
      </c>
      <c r="E99" s="110"/>
      <c r="F99" s="110"/>
      <c r="G99" s="110"/>
      <c r="H99" s="110"/>
      <c r="I99" s="110"/>
      <c r="J99" s="111">
        <f>J124</f>
        <v>0</v>
      </c>
      <c r="L99" s="108"/>
    </row>
    <row r="100" spans="2:47" s="9" customFormat="1" ht="19.899999999999999" customHeight="1">
      <c r="B100" s="112"/>
      <c r="D100" s="113" t="s">
        <v>244</v>
      </c>
      <c r="E100" s="114"/>
      <c r="F100" s="114"/>
      <c r="G100" s="114"/>
      <c r="H100" s="114"/>
      <c r="I100" s="114"/>
      <c r="J100" s="115">
        <f>J125</f>
        <v>0</v>
      </c>
      <c r="L100" s="112"/>
    </row>
    <row r="101" spans="2:47" s="9" customFormat="1" ht="19.899999999999999" customHeight="1">
      <c r="B101" s="112"/>
      <c r="D101" s="113" t="s">
        <v>463</v>
      </c>
      <c r="E101" s="114"/>
      <c r="F101" s="114"/>
      <c r="G101" s="114"/>
      <c r="H101" s="114"/>
      <c r="I101" s="114"/>
      <c r="J101" s="115">
        <f>J220</f>
        <v>0</v>
      </c>
      <c r="L101" s="112"/>
    </row>
    <row r="102" spans="2:47" s="1" customFormat="1" ht="21.75" customHeight="1">
      <c r="B102" s="32"/>
      <c r="L102" s="32"/>
    </row>
    <row r="103" spans="2:47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47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47" s="1" customFormat="1" ht="24.95" customHeight="1">
      <c r="B108" s="32"/>
      <c r="C108" s="21" t="s">
        <v>174</v>
      </c>
      <c r="L108" s="32"/>
    </row>
    <row r="109" spans="2:47" s="1" customFormat="1" ht="6.95" customHeight="1">
      <c r="B109" s="32"/>
      <c r="L109" s="32"/>
    </row>
    <row r="110" spans="2:47" s="1" customFormat="1" ht="12" customHeight="1">
      <c r="B110" s="32"/>
      <c r="C110" s="27" t="s">
        <v>16</v>
      </c>
      <c r="L110" s="32"/>
    </row>
    <row r="111" spans="2:47" s="1" customFormat="1" ht="26.25" customHeight="1">
      <c r="B111" s="32"/>
      <c r="E111" s="256" t="str">
        <f>E7</f>
        <v>Multifunkční sportovní a kulturní centrum (MFSKC) - křižovatka 4. brána BVV</v>
      </c>
      <c r="F111" s="257"/>
      <c r="G111" s="257"/>
      <c r="H111" s="257"/>
      <c r="L111" s="32"/>
    </row>
    <row r="112" spans="2:47" ht="12" customHeight="1">
      <c r="B112" s="20"/>
      <c r="C112" s="27" t="s">
        <v>159</v>
      </c>
      <c r="L112" s="20"/>
    </row>
    <row r="113" spans="2:65" s="1" customFormat="1" ht="16.5" customHeight="1">
      <c r="B113" s="32"/>
      <c r="E113" s="256" t="s">
        <v>3575</v>
      </c>
      <c r="F113" s="255"/>
      <c r="G113" s="255"/>
      <c r="H113" s="255"/>
      <c r="L113" s="32"/>
    </row>
    <row r="114" spans="2:65" s="1" customFormat="1" ht="12" customHeight="1">
      <c r="B114" s="32"/>
      <c r="C114" s="27" t="s">
        <v>161</v>
      </c>
      <c r="L114" s="32"/>
    </row>
    <row r="115" spans="2:65" s="1" customFormat="1" ht="16.5" customHeight="1">
      <c r="B115" s="32"/>
      <c r="E115" s="234" t="str">
        <f>E11</f>
        <v>501 - Přeložka STL plynovodu</v>
      </c>
      <c r="F115" s="255"/>
      <c r="G115" s="255"/>
      <c r="H115" s="255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F14</f>
        <v>Pisárky, Brno - město</v>
      </c>
      <c r="I117" s="27" t="s">
        <v>22</v>
      </c>
      <c r="J117" s="52" t="str">
        <f>IF(J14="","",J14)</f>
        <v>4. 2. 2022</v>
      </c>
      <c r="L117" s="32"/>
    </row>
    <row r="118" spans="2:65" s="1" customFormat="1" ht="6.95" customHeight="1">
      <c r="B118" s="32"/>
      <c r="L118" s="32"/>
    </row>
    <row r="119" spans="2:65" s="1" customFormat="1" ht="25.7" customHeight="1">
      <c r="B119" s="32"/>
      <c r="C119" s="27" t="s">
        <v>24</v>
      </c>
      <c r="F119" s="25" t="str">
        <f>E17</f>
        <v>Brněnské komunikace a.s.</v>
      </c>
      <c r="I119" s="27" t="s">
        <v>30</v>
      </c>
      <c r="J119" s="30" t="str">
        <f>E23</f>
        <v>Energotechnické služby s.r.o.</v>
      </c>
      <c r="L119" s="32"/>
    </row>
    <row r="120" spans="2:65" s="1" customFormat="1" ht="25.7" customHeight="1">
      <c r="B120" s="32"/>
      <c r="C120" s="27" t="s">
        <v>28</v>
      </c>
      <c r="F120" s="25" t="str">
        <f>IF(E20="","",E20)</f>
        <v>Vyplň údaj</v>
      </c>
      <c r="I120" s="27" t="s">
        <v>33</v>
      </c>
      <c r="J120" s="30" t="str">
        <f>E26</f>
        <v>STAGA stavební agentura s.r.o.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6"/>
      <c r="C122" s="117" t="s">
        <v>175</v>
      </c>
      <c r="D122" s="118" t="s">
        <v>61</v>
      </c>
      <c r="E122" s="118" t="s">
        <v>57</v>
      </c>
      <c r="F122" s="118" t="s">
        <v>58</v>
      </c>
      <c r="G122" s="118" t="s">
        <v>176</v>
      </c>
      <c r="H122" s="118" t="s">
        <v>177</v>
      </c>
      <c r="I122" s="118" t="s">
        <v>178</v>
      </c>
      <c r="J122" s="118" t="s">
        <v>165</v>
      </c>
      <c r="K122" s="119" t="s">
        <v>179</v>
      </c>
      <c r="L122" s="116"/>
      <c r="M122" s="59" t="s">
        <v>1</v>
      </c>
      <c r="N122" s="60" t="s">
        <v>40</v>
      </c>
      <c r="O122" s="60" t="s">
        <v>180</v>
      </c>
      <c r="P122" s="60" t="s">
        <v>181</v>
      </c>
      <c r="Q122" s="60" t="s">
        <v>182</v>
      </c>
      <c r="R122" s="60" t="s">
        <v>183</v>
      </c>
      <c r="S122" s="60" t="s">
        <v>184</v>
      </c>
      <c r="T122" s="61" t="s">
        <v>185</v>
      </c>
    </row>
    <row r="123" spans="2:65" s="1" customFormat="1" ht="22.9" customHeight="1">
      <c r="B123" s="32"/>
      <c r="C123" s="64" t="s">
        <v>186</v>
      </c>
      <c r="J123" s="120">
        <f>BK123</f>
        <v>0</v>
      </c>
      <c r="L123" s="32"/>
      <c r="M123" s="62"/>
      <c r="N123" s="53"/>
      <c r="O123" s="53"/>
      <c r="P123" s="121">
        <f>P124</f>
        <v>0</v>
      </c>
      <c r="Q123" s="53"/>
      <c r="R123" s="121">
        <f>R124</f>
        <v>0.44892510000000002</v>
      </c>
      <c r="S123" s="53"/>
      <c r="T123" s="122">
        <f>T124</f>
        <v>0</v>
      </c>
      <c r="AT123" s="17" t="s">
        <v>75</v>
      </c>
      <c r="AU123" s="17" t="s">
        <v>167</v>
      </c>
      <c r="BK123" s="123">
        <f>BK124</f>
        <v>0</v>
      </c>
    </row>
    <row r="124" spans="2:65" s="11" customFormat="1" ht="25.9" customHeight="1">
      <c r="B124" s="124"/>
      <c r="D124" s="125" t="s">
        <v>75</v>
      </c>
      <c r="E124" s="126" t="s">
        <v>247</v>
      </c>
      <c r="F124" s="126" t="s">
        <v>248</v>
      </c>
      <c r="I124" s="127"/>
      <c r="J124" s="128">
        <f>BK124</f>
        <v>0</v>
      </c>
      <c r="L124" s="124"/>
      <c r="M124" s="129"/>
      <c r="P124" s="130">
        <f>P125+P220</f>
        <v>0</v>
      </c>
      <c r="R124" s="130">
        <f>R125+R220</f>
        <v>0.44892510000000002</v>
      </c>
      <c r="T124" s="131">
        <f>T125+T220</f>
        <v>0</v>
      </c>
      <c r="AR124" s="125" t="s">
        <v>83</v>
      </c>
      <c r="AT124" s="132" t="s">
        <v>75</v>
      </c>
      <c r="AU124" s="132" t="s">
        <v>76</v>
      </c>
      <c r="AY124" s="125" t="s">
        <v>190</v>
      </c>
      <c r="BK124" s="133">
        <f>BK125+BK220</f>
        <v>0</v>
      </c>
    </row>
    <row r="125" spans="2:65" s="11" customFormat="1" ht="22.9" customHeight="1">
      <c r="B125" s="124"/>
      <c r="D125" s="125" t="s">
        <v>75</v>
      </c>
      <c r="E125" s="134" t="s">
        <v>83</v>
      </c>
      <c r="F125" s="134" t="s">
        <v>249</v>
      </c>
      <c r="I125" s="127"/>
      <c r="J125" s="135">
        <f>BK125</f>
        <v>0</v>
      </c>
      <c r="L125" s="124"/>
      <c r="M125" s="129"/>
      <c r="P125" s="130">
        <f>SUM(P126:P219)</f>
        <v>0</v>
      </c>
      <c r="R125" s="130">
        <f>SUM(R126:R219)</f>
        <v>0.44892510000000002</v>
      </c>
      <c r="T125" s="131">
        <f>SUM(T126:T219)</f>
        <v>0</v>
      </c>
      <c r="AR125" s="125" t="s">
        <v>83</v>
      </c>
      <c r="AT125" s="132" t="s">
        <v>75</v>
      </c>
      <c r="AU125" s="132" t="s">
        <v>83</v>
      </c>
      <c r="AY125" s="125" t="s">
        <v>190</v>
      </c>
      <c r="BK125" s="133">
        <f>SUM(BK126:BK219)</f>
        <v>0</v>
      </c>
    </row>
    <row r="126" spans="2:65" s="1" customFormat="1" ht="24.2" customHeight="1">
      <c r="B126" s="32"/>
      <c r="C126" s="136" t="s">
        <v>83</v>
      </c>
      <c r="D126" s="136" t="s">
        <v>193</v>
      </c>
      <c r="E126" s="137" t="s">
        <v>3585</v>
      </c>
      <c r="F126" s="138" t="s">
        <v>3586</v>
      </c>
      <c r="G126" s="139" t="s">
        <v>253</v>
      </c>
      <c r="H126" s="140">
        <v>153.30000000000001</v>
      </c>
      <c r="I126" s="141"/>
      <c r="J126" s="142">
        <f>ROUND(I126*H126,2)</f>
        <v>0</v>
      </c>
      <c r="K126" s="138" t="s">
        <v>197</v>
      </c>
      <c r="L126" s="32"/>
      <c r="M126" s="143" t="s">
        <v>1</v>
      </c>
      <c r="N126" s="144" t="s">
        <v>41</v>
      </c>
      <c r="P126" s="145">
        <f>O126*H126</f>
        <v>0</v>
      </c>
      <c r="Q126" s="145">
        <v>0</v>
      </c>
      <c r="R126" s="145">
        <f>Q126*H126</f>
        <v>0</v>
      </c>
      <c r="S126" s="145">
        <v>0</v>
      </c>
      <c r="T126" s="146">
        <f>S126*H126</f>
        <v>0</v>
      </c>
      <c r="AR126" s="147" t="s">
        <v>217</v>
      </c>
      <c r="AT126" s="147" t="s">
        <v>193</v>
      </c>
      <c r="AU126" s="147" t="s">
        <v>85</v>
      </c>
      <c r="AY126" s="17" t="s">
        <v>190</v>
      </c>
      <c r="BE126" s="148">
        <f>IF(N126="základní",J126,0)</f>
        <v>0</v>
      </c>
      <c r="BF126" s="148">
        <f>IF(N126="snížená",J126,0)</f>
        <v>0</v>
      </c>
      <c r="BG126" s="148">
        <f>IF(N126="zákl. přenesená",J126,0)</f>
        <v>0</v>
      </c>
      <c r="BH126" s="148">
        <f>IF(N126="sníž. přenesená",J126,0)</f>
        <v>0</v>
      </c>
      <c r="BI126" s="148">
        <f>IF(N126="nulová",J126,0)</f>
        <v>0</v>
      </c>
      <c r="BJ126" s="17" t="s">
        <v>83</v>
      </c>
      <c r="BK126" s="148">
        <f>ROUND(I126*H126,2)</f>
        <v>0</v>
      </c>
      <c r="BL126" s="17" t="s">
        <v>217</v>
      </c>
      <c r="BM126" s="147" t="s">
        <v>3587</v>
      </c>
    </row>
    <row r="127" spans="2:65" s="1" customFormat="1">
      <c r="B127" s="32"/>
      <c r="D127" s="149" t="s">
        <v>200</v>
      </c>
      <c r="F127" s="150" t="s">
        <v>3588</v>
      </c>
      <c r="I127" s="151"/>
      <c r="L127" s="32"/>
      <c r="M127" s="152"/>
      <c r="T127" s="56"/>
      <c r="AT127" s="17" t="s">
        <v>200</v>
      </c>
      <c r="AU127" s="17" t="s">
        <v>85</v>
      </c>
    </row>
    <row r="128" spans="2:65" s="13" customFormat="1">
      <c r="B128" s="167"/>
      <c r="D128" s="153" t="s">
        <v>256</v>
      </c>
      <c r="E128" s="168" t="s">
        <v>1</v>
      </c>
      <c r="F128" s="169" t="s">
        <v>3589</v>
      </c>
      <c r="H128" s="168" t="s">
        <v>1</v>
      </c>
      <c r="I128" s="170"/>
      <c r="L128" s="167"/>
      <c r="M128" s="171"/>
      <c r="T128" s="172"/>
      <c r="AT128" s="168" t="s">
        <v>256</v>
      </c>
      <c r="AU128" s="168" t="s">
        <v>85</v>
      </c>
      <c r="AV128" s="13" t="s">
        <v>83</v>
      </c>
      <c r="AW128" s="13" t="s">
        <v>32</v>
      </c>
      <c r="AX128" s="13" t="s">
        <v>76</v>
      </c>
      <c r="AY128" s="168" t="s">
        <v>190</v>
      </c>
    </row>
    <row r="129" spans="2:65" s="12" customFormat="1">
      <c r="B129" s="160"/>
      <c r="D129" s="153" t="s">
        <v>256</v>
      </c>
      <c r="E129" s="161" t="s">
        <v>1</v>
      </c>
      <c r="F129" s="162" t="s">
        <v>3590</v>
      </c>
      <c r="H129" s="163">
        <v>148.05000000000001</v>
      </c>
      <c r="I129" s="164"/>
      <c r="L129" s="160"/>
      <c r="M129" s="165"/>
      <c r="T129" s="166"/>
      <c r="AT129" s="161" t="s">
        <v>256</v>
      </c>
      <c r="AU129" s="161" t="s">
        <v>85</v>
      </c>
      <c r="AV129" s="12" t="s">
        <v>85</v>
      </c>
      <c r="AW129" s="12" t="s">
        <v>32</v>
      </c>
      <c r="AX129" s="12" t="s">
        <v>76</v>
      </c>
      <c r="AY129" s="161" t="s">
        <v>190</v>
      </c>
    </row>
    <row r="130" spans="2:65" s="12" customFormat="1">
      <c r="B130" s="160"/>
      <c r="D130" s="153" t="s">
        <v>256</v>
      </c>
      <c r="E130" s="161" t="s">
        <v>1</v>
      </c>
      <c r="F130" s="162" t="s">
        <v>3591</v>
      </c>
      <c r="H130" s="163">
        <v>5.25</v>
      </c>
      <c r="I130" s="164"/>
      <c r="L130" s="160"/>
      <c r="M130" s="165"/>
      <c r="T130" s="166"/>
      <c r="AT130" s="161" t="s">
        <v>256</v>
      </c>
      <c r="AU130" s="161" t="s">
        <v>85</v>
      </c>
      <c r="AV130" s="12" t="s">
        <v>85</v>
      </c>
      <c r="AW130" s="12" t="s">
        <v>32</v>
      </c>
      <c r="AX130" s="12" t="s">
        <v>76</v>
      </c>
      <c r="AY130" s="161" t="s">
        <v>190</v>
      </c>
    </row>
    <row r="131" spans="2:65" s="14" customFormat="1">
      <c r="B131" s="173"/>
      <c r="D131" s="153" t="s">
        <v>256</v>
      </c>
      <c r="E131" s="174" t="s">
        <v>3571</v>
      </c>
      <c r="F131" s="175" t="s">
        <v>267</v>
      </c>
      <c r="H131" s="176">
        <v>153.30000000000001</v>
      </c>
      <c r="I131" s="177"/>
      <c r="L131" s="173"/>
      <c r="M131" s="178"/>
      <c r="T131" s="179"/>
      <c r="AT131" s="174" t="s">
        <v>256</v>
      </c>
      <c r="AU131" s="174" t="s">
        <v>85</v>
      </c>
      <c r="AV131" s="14" t="s">
        <v>217</v>
      </c>
      <c r="AW131" s="14" t="s">
        <v>32</v>
      </c>
      <c r="AX131" s="14" t="s">
        <v>83</v>
      </c>
      <c r="AY131" s="174" t="s">
        <v>190</v>
      </c>
    </row>
    <row r="132" spans="2:65" s="1" customFormat="1" ht="37.9" customHeight="1">
      <c r="B132" s="32"/>
      <c r="C132" s="136" t="s">
        <v>85</v>
      </c>
      <c r="D132" s="136" t="s">
        <v>193</v>
      </c>
      <c r="E132" s="137" t="s">
        <v>3592</v>
      </c>
      <c r="F132" s="138" t="s">
        <v>3593</v>
      </c>
      <c r="G132" s="139" t="s">
        <v>284</v>
      </c>
      <c r="H132" s="140">
        <v>30.66</v>
      </c>
      <c r="I132" s="141"/>
      <c r="J132" s="142">
        <f>ROUND(I132*H132,2)</f>
        <v>0</v>
      </c>
      <c r="K132" s="138" t="s">
        <v>197</v>
      </c>
      <c r="L132" s="32"/>
      <c r="M132" s="143" t="s">
        <v>1</v>
      </c>
      <c r="N132" s="144" t="s">
        <v>41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217</v>
      </c>
      <c r="AT132" s="147" t="s">
        <v>193</v>
      </c>
      <c r="AU132" s="147" t="s">
        <v>85</v>
      </c>
      <c r="AY132" s="17" t="s">
        <v>190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83</v>
      </c>
      <c r="BK132" s="148">
        <f>ROUND(I132*H132,2)</f>
        <v>0</v>
      </c>
      <c r="BL132" s="17" t="s">
        <v>217</v>
      </c>
      <c r="BM132" s="147" t="s">
        <v>3594</v>
      </c>
    </row>
    <row r="133" spans="2:65" s="1" customFormat="1">
      <c r="B133" s="32"/>
      <c r="D133" s="149" t="s">
        <v>200</v>
      </c>
      <c r="F133" s="150" t="s">
        <v>3595</v>
      </c>
      <c r="I133" s="151"/>
      <c r="L133" s="32"/>
      <c r="M133" s="152"/>
      <c r="T133" s="56"/>
      <c r="AT133" s="17" t="s">
        <v>200</v>
      </c>
      <c r="AU133" s="17" t="s">
        <v>85</v>
      </c>
    </row>
    <row r="134" spans="2:65" s="13" customFormat="1">
      <c r="B134" s="167"/>
      <c r="D134" s="153" t="s">
        <v>256</v>
      </c>
      <c r="E134" s="168" t="s">
        <v>1</v>
      </c>
      <c r="F134" s="169" t="s">
        <v>3596</v>
      </c>
      <c r="H134" s="168" t="s">
        <v>1</v>
      </c>
      <c r="I134" s="170"/>
      <c r="L134" s="167"/>
      <c r="M134" s="171"/>
      <c r="T134" s="172"/>
      <c r="AT134" s="168" t="s">
        <v>256</v>
      </c>
      <c r="AU134" s="168" t="s">
        <v>85</v>
      </c>
      <c r="AV134" s="13" t="s">
        <v>83</v>
      </c>
      <c r="AW134" s="13" t="s">
        <v>32</v>
      </c>
      <c r="AX134" s="13" t="s">
        <v>76</v>
      </c>
      <c r="AY134" s="168" t="s">
        <v>190</v>
      </c>
    </row>
    <row r="135" spans="2:65" s="12" customFormat="1">
      <c r="B135" s="160"/>
      <c r="D135" s="153" t="s">
        <v>256</v>
      </c>
      <c r="E135" s="161" t="s">
        <v>1</v>
      </c>
      <c r="F135" s="162" t="s">
        <v>3597</v>
      </c>
      <c r="H135" s="163">
        <v>30.66</v>
      </c>
      <c r="I135" s="164"/>
      <c r="L135" s="160"/>
      <c r="M135" s="165"/>
      <c r="T135" s="166"/>
      <c r="AT135" s="161" t="s">
        <v>256</v>
      </c>
      <c r="AU135" s="161" t="s">
        <v>85</v>
      </c>
      <c r="AV135" s="12" t="s">
        <v>85</v>
      </c>
      <c r="AW135" s="12" t="s">
        <v>32</v>
      </c>
      <c r="AX135" s="12" t="s">
        <v>76</v>
      </c>
      <c r="AY135" s="161" t="s">
        <v>190</v>
      </c>
    </row>
    <row r="136" spans="2:65" s="14" customFormat="1">
      <c r="B136" s="173"/>
      <c r="D136" s="153" t="s">
        <v>256</v>
      </c>
      <c r="E136" s="174" t="s">
        <v>1</v>
      </c>
      <c r="F136" s="175" t="s">
        <v>267</v>
      </c>
      <c r="H136" s="176">
        <v>30.66</v>
      </c>
      <c r="I136" s="177"/>
      <c r="L136" s="173"/>
      <c r="M136" s="178"/>
      <c r="T136" s="179"/>
      <c r="AT136" s="174" t="s">
        <v>256</v>
      </c>
      <c r="AU136" s="174" t="s">
        <v>85</v>
      </c>
      <c r="AV136" s="14" t="s">
        <v>217</v>
      </c>
      <c r="AW136" s="14" t="s">
        <v>32</v>
      </c>
      <c r="AX136" s="14" t="s">
        <v>83</v>
      </c>
      <c r="AY136" s="174" t="s">
        <v>190</v>
      </c>
    </row>
    <row r="137" spans="2:65" s="1" customFormat="1" ht="33" customHeight="1">
      <c r="B137" s="32"/>
      <c r="C137" s="136" t="s">
        <v>209</v>
      </c>
      <c r="D137" s="136" t="s">
        <v>193</v>
      </c>
      <c r="E137" s="137" t="s">
        <v>3598</v>
      </c>
      <c r="F137" s="138" t="s">
        <v>3599</v>
      </c>
      <c r="G137" s="139" t="s">
        <v>284</v>
      </c>
      <c r="H137" s="140">
        <v>30.66</v>
      </c>
      <c r="I137" s="141"/>
      <c r="J137" s="142">
        <f>ROUND(I137*H137,2)</f>
        <v>0</v>
      </c>
      <c r="K137" s="138" t="s">
        <v>197</v>
      </c>
      <c r="L137" s="32"/>
      <c r="M137" s="143" t="s">
        <v>1</v>
      </c>
      <c r="N137" s="144" t="s">
        <v>41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217</v>
      </c>
      <c r="AT137" s="147" t="s">
        <v>193</v>
      </c>
      <c r="AU137" s="147" t="s">
        <v>85</v>
      </c>
      <c r="AY137" s="17" t="s">
        <v>190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83</v>
      </c>
      <c r="BK137" s="148">
        <f>ROUND(I137*H137,2)</f>
        <v>0</v>
      </c>
      <c r="BL137" s="17" t="s">
        <v>217</v>
      </c>
      <c r="BM137" s="147" t="s">
        <v>3600</v>
      </c>
    </row>
    <row r="138" spans="2:65" s="1" customFormat="1">
      <c r="B138" s="32"/>
      <c r="D138" s="149" t="s">
        <v>200</v>
      </c>
      <c r="F138" s="150" t="s">
        <v>3601</v>
      </c>
      <c r="I138" s="151"/>
      <c r="L138" s="32"/>
      <c r="M138" s="152"/>
      <c r="T138" s="56"/>
      <c r="AT138" s="17" t="s">
        <v>200</v>
      </c>
      <c r="AU138" s="17" t="s">
        <v>85</v>
      </c>
    </row>
    <row r="139" spans="2:65" s="13" customFormat="1">
      <c r="B139" s="167"/>
      <c r="D139" s="153" t="s">
        <v>256</v>
      </c>
      <c r="E139" s="168" t="s">
        <v>1</v>
      </c>
      <c r="F139" s="169" t="s">
        <v>3602</v>
      </c>
      <c r="H139" s="168" t="s">
        <v>1</v>
      </c>
      <c r="I139" s="170"/>
      <c r="L139" s="167"/>
      <c r="M139" s="171"/>
      <c r="T139" s="172"/>
      <c r="AT139" s="168" t="s">
        <v>256</v>
      </c>
      <c r="AU139" s="168" t="s">
        <v>85</v>
      </c>
      <c r="AV139" s="13" t="s">
        <v>83</v>
      </c>
      <c r="AW139" s="13" t="s">
        <v>32</v>
      </c>
      <c r="AX139" s="13" t="s">
        <v>76</v>
      </c>
      <c r="AY139" s="168" t="s">
        <v>190</v>
      </c>
    </row>
    <row r="140" spans="2:65" s="12" customFormat="1">
      <c r="B140" s="160"/>
      <c r="D140" s="153" t="s">
        <v>256</v>
      </c>
      <c r="E140" s="161" t="s">
        <v>1</v>
      </c>
      <c r="F140" s="162" t="s">
        <v>3597</v>
      </c>
      <c r="H140" s="163">
        <v>30.66</v>
      </c>
      <c r="I140" s="164"/>
      <c r="L140" s="160"/>
      <c r="M140" s="165"/>
      <c r="T140" s="166"/>
      <c r="AT140" s="161" t="s">
        <v>256</v>
      </c>
      <c r="AU140" s="161" t="s">
        <v>85</v>
      </c>
      <c r="AV140" s="12" t="s">
        <v>85</v>
      </c>
      <c r="AW140" s="12" t="s">
        <v>32</v>
      </c>
      <c r="AX140" s="12" t="s">
        <v>76</v>
      </c>
      <c r="AY140" s="161" t="s">
        <v>190</v>
      </c>
    </row>
    <row r="141" spans="2:65" s="14" customFormat="1">
      <c r="B141" s="173"/>
      <c r="D141" s="153" t="s">
        <v>256</v>
      </c>
      <c r="E141" s="174" t="s">
        <v>1</v>
      </c>
      <c r="F141" s="175" t="s">
        <v>267</v>
      </c>
      <c r="H141" s="176">
        <v>30.66</v>
      </c>
      <c r="I141" s="177"/>
      <c r="L141" s="173"/>
      <c r="M141" s="178"/>
      <c r="T141" s="179"/>
      <c r="AT141" s="174" t="s">
        <v>256</v>
      </c>
      <c r="AU141" s="174" t="s">
        <v>85</v>
      </c>
      <c r="AV141" s="14" t="s">
        <v>217</v>
      </c>
      <c r="AW141" s="14" t="s">
        <v>32</v>
      </c>
      <c r="AX141" s="14" t="s">
        <v>83</v>
      </c>
      <c r="AY141" s="174" t="s">
        <v>190</v>
      </c>
    </row>
    <row r="142" spans="2:65" s="1" customFormat="1" ht="55.5" customHeight="1">
      <c r="B142" s="32"/>
      <c r="C142" s="136" t="s">
        <v>217</v>
      </c>
      <c r="D142" s="136" t="s">
        <v>193</v>
      </c>
      <c r="E142" s="137" t="s">
        <v>3603</v>
      </c>
      <c r="F142" s="138" t="s">
        <v>3604</v>
      </c>
      <c r="G142" s="139" t="s">
        <v>284</v>
      </c>
      <c r="H142" s="140">
        <v>323.16800000000001</v>
      </c>
      <c r="I142" s="141"/>
      <c r="J142" s="142">
        <f>ROUND(I142*H142,2)</f>
        <v>0</v>
      </c>
      <c r="K142" s="138" t="s">
        <v>197</v>
      </c>
      <c r="L142" s="32"/>
      <c r="M142" s="143" t="s">
        <v>1</v>
      </c>
      <c r="N142" s="144" t="s">
        <v>41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217</v>
      </c>
      <c r="AT142" s="147" t="s">
        <v>193</v>
      </c>
      <c r="AU142" s="147" t="s">
        <v>85</v>
      </c>
      <c r="AY142" s="17" t="s">
        <v>190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83</v>
      </c>
      <c r="BK142" s="148">
        <f>ROUND(I142*H142,2)</f>
        <v>0</v>
      </c>
      <c r="BL142" s="17" t="s">
        <v>217</v>
      </c>
      <c r="BM142" s="147" t="s">
        <v>3605</v>
      </c>
    </row>
    <row r="143" spans="2:65" s="1" customFormat="1">
      <c r="B143" s="32"/>
      <c r="D143" s="149" t="s">
        <v>200</v>
      </c>
      <c r="F143" s="150" t="s">
        <v>3606</v>
      </c>
      <c r="I143" s="151"/>
      <c r="L143" s="32"/>
      <c r="M143" s="152"/>
      <c r="T143" s="56"/>
      <c r="AT143" s="17" t="s">
        <v>200</v>
      </c>
      <c r="AU143" s="17" t="s">
        <v>85</v>
      </c>
    </row>
    <row r="144" spans="2:65" s="13" customFormat="1">
      <c r="B144" s="167"/>
      <c r="D144" s="153" t="s">
        <v>256</v>
      </c>
      <c r="E144" s="168" t="s">
        <v>1</v>
      </c>
      <c r="F144" s="169" t="s">
        <v>3607</v>
      </c>
      <c r="H144" s="168" t="s">
        <v>1</v>
      </c>
      <c r="I144" s="170"/>
      <c r="L144" s="167"/>
      <c r="M144" s="171"/>
      <c r="T144" s="172"/>
      <c r="AT144" s="168" t="s">
        <v>256</v>
      </c>
      <c r="AU144" s="168" t="s">
        <v>85</v>
      </c>
      <c r="AV144" s="13" t="s">
        <v>83</v>
      </c>
      <c r="AW144" s="13" t="s">
        <v>32</v>
      </c>
      <c r="AX144" s="13" t="s">
        <v>76</v>
      </c>
      <c r="AY144" s="168" t="s">
        <v>190</v>
      </c>
    </row>
    <row r="145" spans="2:65" s="12" customFormat="1">
      <c r="B145" s="160"/>
      <c r="D145" s="153" t="s">
        <v>256</v>
      </c>
      <c r="E145" s="161" t="s">
        <v>1</v>
      </c>
      <c r="F145" s="162" t="s">
        <v>3608</v>
      </c>
      <c r="H145" s="163">
        <v>310.74799999999999</v>
      </c>
      <c r="I145" s="164"/>
      <c r="L145" s="160"/>
      <c r="M145" s="165"/>
      <c r="T145" s="166"/>
      <c r="AT145" s="161" t="s">
        <v>256</v>
      </c>
      <c r="AU145" s="161" t="s">
        <v>85</v>
      </c>
      <c r="AV145" s="12" t="s">
        <v>85</v>
      </c>
      <c r="AW145" s="12" t="s">
        <v>32</v>
      </c>
      <c r="AX145" s="12" t="s">
        <v>76</v>
      </c>
      <c r="AY145" s="161" t="s">
        <v>190</v>
      </c>
    </row>
    <row r="146" spans="2:65" s="12" customFormat="1">
      <c r="B146" s="160"/>
      <c r="D146" s="153" t="s">
        <v>256</v>
      </c>
      <c r="E146" s="161" t="s">
        <v>1</v>
      </c>
      <c r="F146" s="162" t="s">
        <v>3609</v>
      </c>
      <c r="H146" s="163">
        <v>12.42</v>
      </c>
      <c r="I146" s="164"/>
      <c r="L146" s="160"/>
      <c r="M146" s="165"/>
      <c r="T146" s="166"/>
      <c r="AT146" s="161" t="s">
        <v>256</v>
      </c>
      <c r="AU146" s="161" t="s">
        <v>85</v>
      </c>
      <c r="AV146" s="12" t="s">
        <v>85</v>
      </c>
      <c r="AW146" s="12" t="s">
        <v>32</v>
      </c>
      <c r="AX146" s="12" t="s">
        <v>76</v>
      </c>
      <c r="AY146" s="161" t="s">
        <v>190</v>
      </c>
    </row>
    <row r="147" spans="2:65" s="14" customFormat="1">
      <c r="B147" s="173"/>
      <c r="D147" s="153" t="s">
        <v>256</v>
      </c>
      <c r="E147" s="174" t="s">
        <v>3569</v>
      </c>
      <c r="F147" s="175" t="s">
        <v>267</v>
      </c>
      <c r="H147" s="176">
        <v>323.16800000000001</v>
      </c>
      <c r="I147" s="177"/>
      <c r="L147" s="173"/>
      <c r="M147" s="178"/>
      <c r="T147" s="179"/>
      <c r="AT147" s="174" t="s">
        <v>256</v>
      </c>
      <c r="AU147" s="174" t="s">
        <v>85</v>
      </c>
      <c r="AV147" s="14" t="s">
        <v>217</v>
      </c>
      <c r="AW147" s="14" t="s">
        <v>32</v>
      </c>
      <c r="AX147" s="14" t="s">
        <v>83</v>
      </c>
      <c r="AY147" s="174" t="s">
        <v>190</v>
      </c>
    </row>
    <row r="148" spans="2:65" s="1" customFormat="1" ht="37.9" customHeight="1">
      <c r="B148" s="32"/>
      <c r="C148" s="136" t="s">
        <v>189</v>
      </c>
      <c r="D148" s="136" t="s">
        <v>193</v>
      </c>
      <c r="E148" s="137" t="s">
        <v>3610</v>
      </c>
      <c r="F148" s="138" t="s">
        <v>3611</v>
      </c>
      <c r="G148" s="139" t="s">
        <v>284</v>
      </c>
      <c r="H148" s="140">
        <v>17.100000000000001</v>
      </c>
      <c r="I148" s="141"/>
      <c r="J148" s="142">
        <f>ROUND(I148*H148,2)</f>
        <v>0</v>
      </c>
      <c r="K148" s="138" t="s">
        <v>197</v>
      </c>
      <c r="L148" s="32"/>
      <c r="M148" s="143" t="s">
        <v>1</v>
      </c>
      <c r="N148" s="144" t="s">
        <v>41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217</v>
      </c>
      <c r="AT148" s="147" t="s">
        <v>193</v>
      </c>
      <c r="AU148" s="147" t="s">
        <v>85</v>
      </c>
      <c r="AY148" s="17" t="s">
        <v>190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83</v>
      </c>
      <c r="BK148" s="148">
        <f>ROUND(I148*H148,2)</f>
        <v>0</v>
      </c>
      <c r="BL148" s="17" t="s">
        <v>217</v>
      </c>
      <c r="BM148" s="147" t="s">
        <v>3612</v>
      </c>
    </row>
    <row r="149" spans="2:65" s="1" customFormat="1">
      <c r="B149" s="32"/>
      <c r="D149" s="149" t="s">
        <v>200</v>
      </c>
      <c r="F149" s="150" t="s">
        <v>3613</v>
      </c>
      <c r="I149" s="151"/>
      <c r="L149" s="32"/>
      <c r="M149" s="152"/>
      <c r="T149" s="56"/>
      <c r="AT149" s="17" t="s">
        <v>200</v>
      </c>
      <c r="AU149" s="17" t="s">
        <v>85</v>
      </c>
    </row>
    <row r="150" spans="2:65" s="13" customFormat="1">
      <c r="B150" s="167"/>
      <c r="D150" s="153" t="s">
        <v>256</v>
      </c>
      <c r="E150" s="168" t="s">
        <v>1</v>
      </c>
      <c r="F150" s="169" t="s">
        <v>3607</v>
      </c>
      <c r="H150" s="168" t="s">
        <v>1</v>
      </c>
      <c r="I150" s="170"/>
      <c r="L150" s="167"/>
      <c r="M150" s="171"/>
      <c r="T150" s="172"/>
      <c r="AT150" s="168" t="s">
        <v>256</v>
      </c>
      <c r="AU150" s="168" t="s">
        <v>85</v>
      </c>
      <c r="AV150" s="13" t="s">
        <v>83</v>
      </c>
      <c r="AW150" s="13" t="s">
        <v>32</v>
      </c>
      <c r="AX150" s="13" t="s">
        <v>76</v>
      </c>
      <c r="AY150" s="168" t="s">
        <v>190</v>
      </c>
    </row>
    <row r="151" spans="2:65" s="12" customFormat="1">
      <c r="B151" s="160"/>
      <c r="D151" s="153" t="s">
        <v>256</v>
      </c>
      <c r="E151" s="161" t="s">
        <v>1</v>
      </c>
      <c r="F151" s="162" t="s">
        <v>3614</v>
      </c>
      <c r="H151" s="163">
        <v>15.75</v>
      </c>
      <c r="I151" s="164"/>
      <c r="L151" s="160"/>
      <c r="M151" s="165"/>
      <c r="T151" s="166"/>
      <c r="AT151" s="161" t="s">
        <v>256</v>
      </c>
      <c r="AU151" s="161" t="s">
        <v>85</v>
      </c>
      <c r="AV151" s="12" t="s">
        <v>85</v>
      </c>
      <c r="AW151" s="12" t="s">
        <v>32</v>
      </c>
      <c r="AX151" s="12" t="s">
        <v>76</v>
      </c>
      <c r="AY151" s="161" t="s">
        <v>190</v>
      </c>
    </row>
    <row r="152" spans="2:65" s="12" customFormat="1">
      <c r="B152" s="160"/>
      <c r="D152" s="153" t="s">
        <v>256</v>
      </c>
      <c r="E152" s="161" t="s">
        <v>1</v>
      </c>
      <c r="F152" s="162" t="s">
        <v>3615</v>
      </c>
      <c r="H152" s="163">
        <v>1.35</v>
      </c>
      <c r="I152" s="164"/>
      <c r="L152" s="160"/>
      <c r="M152" s="165"/>
      <c r="T152" s="166"/>
      <c r="AT152" s="161" t="s">
        <v>256</v>
      </c>
      <c r="AU152" s="161" t="s">
        <v>85</v>
      </c>
      <c r="AV152" s="12" t="s">
        <v>85</v>
      </c>
      <c r="AW152" s="12" t="s">
        <v>32</v>
      </c>
      <c r="AX152" s="12" t="s">
        <v>76</v>
      </c>
      <c r="AY152" s="161" t="s">
        <v>190</v>
      </c>
    </row>
    <row r="153" spans="2:65" s="14" customFormat="1">
      <c r="B153" s="173"/>
      <c r="D153" s="153" t="s">
        <v>256</v>
      </c>
      <c r="E153" s="174" t="s">
        <v>1</v>
      </c>
      <c r="F153" s="175" t="s">
        <v>267</v>
      </c>
      <c r="H153" s="176">
        <v>17.100000000000001</v>
      </c>
      <c r="I153" s="177"/>
      <c r="L153" s="173"/>
      <c r="M153" s="178"/>
      <c r="T153" s="179"/>
      <c r="AT153" s="174" t="s">
        <v>256</v>
      </c>
      <c r="AU153" s="174" t="s">
        <v>85</v>
      </c>
      <c r="AV153" s="14" t="s">
        <v>217</v>
      </c>
      <c r="AW153" s="14" t="s">
        <v>32</v>
      </c>
      <c r="AX153" s="14" t="s">
        <v>83</v>
      </c>
      <c r="AY153" s="174" t="s">
        <v>190</v>
      </c>
    </row>
    <row r="154" spans="2:65" s="1" customFormat="1" ht="62.65" customHeight="1">
      <c r="B154" s="32"/>
      <c r="C154" s="136" t="s">
        <v>231</v>
      </c>
      <c r="D154" s="136" t="s">
        <v>193</v>
      </c>
      <c r="E154" s="137" t="s">
        <v>569</v>
      </c>
      <c r="F154" s="138" t="s">
        <v>570</v>
      </c>
      <c r="G154" s="139" t="s">
        <v>284</v>
      </c>
      <c r="H154" s="140">
        <v>527.60299999999995</v>
      </c>
      <c r="I154" s="141"/>
      <c r="J154" s="142">
        <f>ROUND(I154*H154,2)</f>
        <v>0</v>
      </c>
      <c r="K154" s="138" t="s">
        <v>197</v>
      </c>
      <c r="L154" s="32"/>
      <c r="M154" s="143" t="s">
        <v>1</v>
      </c>
      <c r="N154" s="144" t="s">
        <v>41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217</v>
      </c>
      <c r="AT154" s="147" t="s">
        <v>193</v>
      </c>
      <c r="AU154" s="147" t="s">
        <v>85</v>
      </c>
      <c r="AY154" s="17" t="s">
        <v>190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83</v>
      </c>
      <c r="BK154" s="148">
        <f>ROUND(I154*H154,2)</f>
        <v>0</v>
      </c>
      <c r="BL154" s="17" t="s">
        <v>217</v>
      </c>
      <c r="BM154" s="147" t="s">
        <v>3616</v>
      </c>
    </row>
    <row r="155" spans="2:65" s="1" customFormat="1">
      <c r="B155" s="32"/>
      <c r="D155" s="149" t="s">
        <v>200</v>
      </c>
      <c r="F155" s="150" t="s">
        <v>572</v>
      </c>
      <c r="I155" s="151"/>
      <c r="L155" s="32"/>
      <c r="M155" s="152"/>
      <c r="T155" s="56"/>
      <c r="AT155" s="17" t="s">
        <v>200</v>
      </c>
      <c r="AU155" s="17" t="s">
        <v>85</v>
      </c>
    </row>
    <row r="156" spans="2:65" s="13" customFormat="1">
      <c r="B156" s="167"/>
      <c r="D156" s="153" t="s">
        <v>256</v>
      </c>
      <c r="E156" s="168" t="s">
        <v>1</v>
      </c>
      <c r="F156" s="169" t="s">
        <v>3617</v>
      </c>
      <c r="H156" s="168" t="s">
        <v>1</v>
      </c>
      <c r="I156" s="170"/>
      <c r="L156" s="167"/>
      <c r="M156" s="171"/>
      <c r="T156" s="172"/>
      <c r="AT156" s="168" t="s">
        <v>256</v>
      </c>
      <c r="AU156" s="168" t="s">
        <v>85</v>
      </c>
      <c r="AV156" s="13" t="s">
        <v>83</v>
      </c>
      <c r="AW156" s="13" t="s">
        <v>32</v>
      </c>
      <c r="AX156" s="13" t="s">
        <v>76</v>
      </c>
      <c r="AY156" s="168" t="s">
        <v>190</v>
      </c>
    </row>
    <row r="157" spans="2:65" s="12" customFormat="1">
      <c r="B157" s="160"/>
      <c r="D157" s="153" t="s">
        <v>256</v>
      </c>
      <c r="E157" s="161" t="s">
        <v>1</v>
      </c>
      <c r="F157" s="162" t="s">
        <v>3618</v>
      </c>
      <c r="H157" s="163">
        <v>323.16800000000001</v>
      </c>
      <c r="I157" s="164"/>
      <c r="L157" s="160"/>
      <c r="M157" s="165"/>
      <c r="T157" s="166"/>
      <c r="AT157" s="161" t="s">
        <v>256</v>
      </c>
      <c r="AU157" s="161" t="s">
        <v>85</v>
      </c>
      <c r="AV157" s="12" t="s">
        <v>85</v>
      </c>
      <c r="AW157" s="12" t="s">
        <v>32</v>
      </c>
      <c r="AX157" s="12" t="s">
        <v>76</v>
      </c>
      <c r="AY157" s="161" t="s">
        <v>190</v>
      </c>
    </row>
    <row r="158" spans="2:65" s="12" customFormat="1">
      <c r="B158" s="160"/>
      <c r="D158" s="153" t="s">
        <v>256</v>
      </c>
      <c r="E158" s="161" t="s">
        <v>1</v>
      </c>
      <c r="F158" s="162" t="s">
        <v>3619</v>
      </c>
      <c r="H158" s="163">
        <v>204.435</v>
      </c>
      <c r="I158" s="164"/>
      <c r="L158" s="160"/>
      <c r="M158" s="165"/>
      <c r="T158" s="166"/>
      <c r="AT158" s="161" t="s">
        <v>256</v>
      </c>
      <c r="AU158" s="161" t="s">
        <v>85</v>
      </c>
      <c r="AV158" s="12" t="s">
        <v>85</v>
      </c>
      <c r="AW158" s="12" t="s">
        <v>32</v>
      </c>
      <c r="AX158" s="12" t="s">
        <v>76</v>
      </c>
      <c r="AY158" s="161" t="s">
        <v>190</v>
      </c>
    </row>
    <row r="159" spans="2:65" s="14" customFormat="1">
      <c r="B159" s="173"/>
      <c r="D159" s="153" t="s">
        <v>256</v>
      </c>
      <c r="E159" s="174" t="s">
        <v>1</v>
      </c>
      <c r="F159" s="175" t="s">
        <v>267</v>
      </c>
      <c r="H159" s="176">
        <v>527.60300000000007</v>
      </c>
      <c r="I159" s="177"/>
      <c r="L159" s="173"/>
      <c r="M159" s="178"/>
      <c r="T159" s="179"/>
      <c r="AT159" s="174" t="s">
        <v>256</v>
      </c>
      <c r="AU159" s="174" t="s">
        <v>85</v>
      </c>
      <c r="AV159" s="14" t="s">
        <v>217</v>
      </c>
      <c r="AW159" s="14" t="s">
        <v>32</v>
      </c>
      <c r="AX159" s="14" t="s">
        <v>83</v>
      </c>
      <c r="AY159" s="174" t="s">
        <v>190</v>
      </c>
    </row>
    <row r="160" spans="2:65" s="1" customFormat="1" ht="37.9" customHeight="1">
      <c r="B160" s="32"/>
      <c r="C160" s="136" t="s">
        <v>238</v>
      </c>
      <c r="D160" s="136" t="s">
        <v>193</v>
      </c>
      <c r="E160" s="137" t="s">
        <v>3620</v>
      </c>
      <c r="F160" s="138" t="s">
        <v>387</v>
      </c>
      <c r="G160" s="139" t="s">
        <v>284</v>
      </c>
      <c r="H160" s="140">
        <v>323.16800000000001</v>
      </c>
      <c r="I160" s="141"/>
      <c r="J160" s="142">
        <f>ROUND(I160*H160,2)</f>
        <v>0</v>
      </c>
      <c r="K160" s="138" t="s">
        <v>197</v>
      </c>
      <c r="L160" s="32"/>
      <c r="M160" s="143" t="s">
        <v>1</v>
      </c>
      <c r="N160" s="144" t="s">
        <v>41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217</v>
      </c>
      <c r="AT160" s="147" t="s">
        <v>193</v>
      </c>
      <c r="AU160" s="147" t="s">
        <v>85</v>
      </c>
      <c r="AY160" s="17" t="s">
        <v>190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83</v>
      </c>
      <c r="BK160" s="148">
        <f>ROUND(I160*H160,2)</f>
        <v>0</v>
      </c>
      <c r="BL160" s="17" t="s">
        <v>217</v>
      </c>
      <c r="BM160" s="147" t="s">
        <v>3621</v>
      </c>
    </row>
    <row r="161" spans="2:65" s="1" customFormat="1">
      <c r="B161" s="32"/>
      <c r="D161" s="149" t="s">
        <v>200</v>
      </c>
      <c r="F161" s="150" t="s">
        <v>3622</v>
      </c>
      <c r="I161" s="151"/>
      <c r="L161" s="32"/>
      <c r="M161" s="152"/>
      <c r="T161" s="56"/>
      <c r="AT161" s="17" t="s">
        <v>200</v>
      </c>
      <c r="AU161" s="17" t="s">
        <v>85</v>
      </c>
    </row>
    <row r="162" spans="2:65" s="13" customFormat="1">
      <c r="B162" s="167"/>
      <c r="D162" s="153" t="s">
        <v>256</v>
      </c>
      <c r="E162" s="168" t="s">
        <v>1</v>
      </c>
      <c r="F162" s="169" t="s">
        <v>3623</v>
      </c>
      <c r="H162" s="168" t="s">
        <v>1</v>
      </c>
      <c r="I162" s="170"/>
      <c r="L162" s="167"/>
      <c r="M162" s="171"/>
      <c r="T162" s="172"/>
      <c r="AT162" s="168" t="s">
        <v>256</v>
      </c>
      <c r="AU162" s="168" t="s">
        <v>85</v>
      </c>
      <c r="AV162" s="13" t="s">
        <v>83</v>
      </c>
      <c r="AW162" s="13" t="s">
        <v>32</v>
      </c>
      <c r="AX162" s="13" t="s">
        <v>76</v>
      </c>
      <c r="AY162" s="168" t="s">
        <v>190</v>
      </c>
    </row>
    <row r="163" spans="2:65" s="12" customFormat="1">
      <c r="B163" s="160"/>
      <c r="D163" s="153" t="s">
        <v>256</v>
      </c>
      <c r="E163" s="161" t="s">
        <v>1</v>
      </c>
      <c r="F163" s="162" t="s">
        <v>3618</v>
      </c>
      <c r="H163" s="163">
        <v>323.16800000000001</v>
      </c>
      <c r="I163" s="164"/>
      <c r="L163" s="160"/>
      <c r="M163" s="165"/>
      <c r="T163" s="166"/>
      <c r="AT163" s="161" t="s">
        <v>256</v>
      </c>
      <c r="AU163" s="161" t="s">
        <v>85</v>
      </c>
      <c r="AV163" s="12" t="s">
        <v>85</v>
      </c>
      <c r="AW163" s="12" t="s">
        <v>32</v>
      </c>
      <c r="AX163" s="12" t="s">
        <v>76</v>
      </c>
      <c r="AY163" s="161" t="s">
        <v>190</v>
      </c>
    </row>
    <row r="164" spans="2:65" s="14" customFormat="1">
      <c r="B164" s="173"/>
      <c r="D164" s="153" t="s">
        <v>256</v>
      </c>
      <c r="E164" s="174" t="s">
        <v>1</v>
      </c>
      <c r="F164" s="175" t="s">
        <v>267</v>
      </c>
      <c r="H164" s="176">
        <v>323.16800000000001</v>
      </c>
      <c r="I164" s="177"/>
      <c r="L164" s="173"/>
      <c r="M164" s="178"/>
      <c r="T164" s="179"/>
      <c r="AT164" s="174" t="s">
        <v>256</v>
      </c>
      <c r="AU164" s="174" t="s">
        <v>85</v>
      </c>
      <c r="AV164" s="14" t="s">
        <v>217</v>
      </c>
      <c r="AW164" s="14" t="s">
        <v>32</v>
      </c>
      <c r="AX164" s="14" t="s">
        <v>83</v>
      </c>
      <c r="AY164" s="174" t="s">
        <v>190</v>
      </c>
    </row>
    <row r="165" spans="2:65" s="1" customFormat="1" ht="37.9" customHeight="1">
      <c r="B165" s="32"/>
      <c r="C165" s="136" t="s">
        <v>500</v>
      </c>
      <c r="D165" s="136" t="s">
        <v>193</v>
      </c>
      <c r="E165" s="137" t="s">
        <v>3624</v>
      </c>
      <c r="F165" s="138" t="s">
        <v>3625</v>
      </c>
      <c r="G165" s="139" t="s">
        <v>253</v>
      </c>
      <c r="H165" s="140">
        <v>715.39</v>
      </c>
      <c r="I165" s="141"/>
      <c r="J165" s="142">
        <f>ROUND(I165*H165,2)</f>
        <v>0</v>
      </c>
      <c r="K165" s="138" t="s">
        <v>197</v>
      </c>
      <c r="L165" s="32"/>
      <c r="M165" s="143" t="s">
        <v>1</v>
      </c>
      <c r="N165" s="144" t="s">
        <v>41</v>
      </c>
      <c r="P165" s="145">
        <f>O165*H165</f>
        <v>0</v>
      </c>
      <c r="Q165" s="145">
        <v>5.9000000000000003E-4</v>
      </c>
      <c r="R165" s="145">
        <f>Q165*H165</f>
        <v>0.42208010000000001</v>
      </c>
      <c r="S165" s="145">
        <v>0</v>
      </c>
      <c r="T165" s="146">
        <f>S165*H165</f>
        <v>0</v>
      </c>
      <c r="AR165" s="147" t="s">
        <v>217</v>
      </c>
      <c r="AT165" s="147" t="s">
        <v>193</v>
      </c>
      <c r="AU165" s="147" t="s">
        <v>85</v>
      </c>
      <c r="AY165" s="17" t="s">
        <v>190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83</v>
      </c>
      <c r="BK165" s="148">
        <f>ROUND(I165*H165,2)</f>
        <v>0</v>
      </c>
      <c r="BL165" s="17" t="s">
        <v>217</v>
      </c>
      <c r="BM165" s="147" t="s">
        <v>3626</v>
      </c>
    </row>
    <row r="166" spans="2:65" s="1" customFormat="1">
      <c r="B166" s="32"/>
      <c r="D166" s="149" t="s">
        <v>200</v>
      </c>
      <c r="F166" s="150" t="s">
        <v>3627</v>
      </c>
      <c r="I166" s="151"/>
      <c r="L166" s="32"/>
      <c r="M166" s="152"/>
      <c r="T166" s="56"/>
      <c r="AT166" s="17" t="s">
        <v>200</v>
      </c>
      <c r="AU166" s="17" t="s">
        <v>85</v>
      </c>
    </row>
    <row r="167" spans="2:65" s="13" customFormat="1">
      <c r="B167" s="167"/>
      <c r="D167" s="153" t="s">
        <v>256</v>
      </c>
      <c r="E167" s="168" t="s">
        <v>1</v>
      </c>
      <c r="F167" s="169" t="s">
        <v>3628</v>
      </c>
      <c r="H167" s="168" t="s">
        <v>1</v>
      </c>
      <c r="I167" s="170"/>
      <c r="L167" s="167"/>
      <c r="M167" s="171"/>
      <c r="T167" s="172"/>
      <c r="AT167" s="168" t="s">
        <v>256</v>
      </c>
      <c r="AU167" s="168" t="s">
        <v>85</v>
      </c>
      <c r="AV167" s="13" t="s">
        <v>83</v>
      </c>
      <c r="AW167" s="13" t="s">
        <v>32</v>
      </c>
      <c r="AX167" s="13" t="s">
        <v>76</v>
      </c>
      <c r="AY167" s="168" t="s">
        <v>190</v>
      </c>
    </row>
    <row r="168" spans="2:65" s="12" customFormat="1">
      <c r="B168" s="160"/>
      <c r="D168" s="153" t="s">
        <v>256</v>
      </c>
      <c r="E168" s="161" t="s">
        <v>1</v>
      </c>
      <c r="F168" s="162" t="s">
        <v>3629</v>
      </c>
      <c r="H168" s="163">
        <v>690.55</v>
      </c>
      <c r="I168" s="164"/>
      <c r="L168" s="160"/>
      <c r="M168" s="165"/>
      <c r="T168" s="166"/>
      <c r="AT168" s="161" t="s">
        <v>256</v>
      </c>
      <c r="AU168" s="161" t="s">
        <v>85</v>
      </c>
      <c r="AV168" s="12" t="s">
        <v>85</v>
      </c>
      <c r="AW168" s="12" t="s">
        <v>32</v>
      </c>
      <c r="AX168" s="12" t="s">
        <v>76</v>
      </c>
      <c r="AY168" s="161" t="s">
        <v>190</v>
      </c>
    </row>
    <row r="169" spans="2:65" s="12" customFormat="1">
      <c r="B169" s="160"/>
      <c r="D169" s="153" t="s">
        <v>256</v>
      </c>
      <c r="E169" s="161" t="s">
        <v>1</v>
      </c>
      <c r="F169" s="162" t="s">
        <v>3630</v>
      </c>
      <c r="H169" s="163">
        <v>24.84</v>
      </c>
      <c r="I169" s="164"/>
      <c r="L169" s="160"/>
      <c r="M169" s="165"/>
      <c r="T169" s="166"/>
      <c r="AT169" s="161" t="s">
        <v>256</v>
      </c>
      <c r="AU169" s="161" t="s">
        <v>85</v>
      </c>
      <c r="AV169" s="12" t="s">
        <v>85</v>
      </c>
      <c r="AW169" s="12" t="s">
        <v>32</v>
      </c>
      <c r="AX169" s="12" t="s">
        <v>76</v>
      </c>
      <c r="AY169" s="161" t="s">
        <v>190</v>
      </c>
    </row>
    <row r="170" spans="2:65" s="14" customFormat="1">
      <c r="B170" s="173"/>
      <c r="D170" s="153" t="s">
        <v>256</v>
      </c>
      <c r="E170" s="174" t="s">
        <v>1</v>
      </c>
      <c r="F170" s="175" t="s">
        <v>267</v>
      </c>
      <c r="H170" s="176">
        <v>715.39</v>
      </c>
      <c r="I170" s="177"/>
      <c r="L170" s="173"/>
      <c r="M170" s="178"/>
      <c r="T170" s="179"/>
      <c r="AT170" s="174" t="s">
        <v>256</v>
      </c>
      <c r="AU170" s="174" t="s">
        <v>85</v>
      </c>
      <c r="AV170" s="14" t="s">
        <v>217</v>
      </c>
      <c r="AW170" s="14" t="s">
        <v>32</v>
      </c>
      <c r="AX170" s="14" t="s">
        <v>83</v>
      </c>
      <c r="AY170" s="174" t="s">
        <v>190</v>
      </c>
    </row>
    <row r="171" spans="2:65" s="1" customFormat="1" ht="37.9" customHeight="1">
      <c r="B171" s="32"/>
      <c r="C171" s="136" t="s">
        <v>391</v>
      </c>
      <c r="D171" s="136" t="s">
        <v>193</v>
      </c>
      <c r="E171" s="137" t="s">
        <v>3631</v>
      </c>
      <c r="F171" s="138" t="s">
        <v>3632</v>
      </c>
      <c r="G171" s="139" t="s">
        <v>253</v>
      </c>
      <c r="H171" s="140">
        <v>715.39</v>
      </c>
      <c r="I171" s="141"/>
      <c r="J171" s="142">
        <f>ROUND(I171*H171,2)</f>
        <v>0</v>
      </c>
      <c r="K171" s="138" t="s">
        <v>197</v>
      </c>
      <c r="L171" s="32"/>
      <c r="M171" s="143" t="s">
        <v>1</v>
      </c>
      <c r="N171" s="144" t="s">
        <v>41</v>
      </c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217</v>
      </c>
      <c r="AT171" s="147" t="s">
        <v>193</v>
      </c>
      <c r="AU171" s="147" t="s">
        <v>85</v>
      </c>
      <c r="AY171" s="17" t="s">
        <v>190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7" t="s">
        <v>83</v>
      </c>
      <c r="BK171" s="148">
        <f>ROUND(I171*H171,2)</f>
        <v>0</v>
      </c>
      <c r="BL171" s="17" t="s">
        <v>217</v>
      </c>
      <c r="BM171" s="147" t="s">
        <v>3633</v>
      </c>
    </row>
    <row r="172" spans="2:65" s="1" customFormat="1">
      <c r="B172" s="32"/>
      <c r="D172" s="149" t="s">
        <v>200</v>
      </c>
      <c r="F172" s="150" t="s">
        <v>3634</v>
      </c>
      <c r="I172" s="151"/>
      <c r="L172" s="32"/>
      <c r="M172" s="152"/>
      <c r="T172" s="56"/>
      <c r="AT172" s="17" t="s">
        <v>200</v>
      </c>
      <c r="AU172" s="17" t="s">
        <v>85</v>
      </c>
    </row>
    <row r="173" spans="2:65" s="1" customFormat="1" ht="66.75" customHeight="1">
      <c r="B173" s="32"/>
      <c r="C173" s="136" t="s">
        <v>511</v>
      </c>
      <c r="D173" s="136" t="s">
        <v>193</v>
      </c>
      <c r="E173" s="137" t="s">
        <v>2177</v>
      </c>
      <c r="F173" s="138" t="s">
        <v>3635</v>
      </c>
      <c r="G173" s="139" t="s">
        <v>284</v>
      </c>
      <c r="H173" s="140">
        <v>49.755000000000003</v>
      </c>
      <c r="I173" s="141"/>
      <c r="J173" s="142">
        <f>ROUND(I173*H173,2)</f>
        <v>0</v>
      </c>
      <c r="K173" s="138" t="s">
        <v>197</v>
      </c>
      <c r="L173" s="32"/>
      <c r="M173" s="143" t="s">
        <v>1</v>
      </c>
      <c r="N173" s="144" t="s">
        <v>41</v>
      </c>
      <c r="P173" s="145">
        <f>O173*H173</f>
        <v>0</v>
      </c>
      <c r="Q173" s="145">
        <v>0</v>
      </c>
      <c r="R173" s="145">
        <f>Q173*H173</f>
        <v>0</v>
      </c>
      <c r="S173" s="145">
        <v>0</v>
      </c>
      <c r="T173" s="146">
        <f>S173*H173</f>
        <v>0</v>
      </c>
      <c r="AR173" s="147" t="s">
        <v>217</v>
      </c>
      <c r="AT173" s="147" t="s">
        <v>193</v>
      </c>
      <c r="AU173" s="147" t="s">
        <v>85</v>
      </c>
      <c r="AY173" s="17" t="s">
        <v>190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83</v>
      </c>
      <c r="BK173" s="148">
        <f>ROUND(I173*H173,2)</f>
        <v>0</v>
      </c>
      <c r="BL173" s="17" t="s">
        <v>217</v>
      </c>
      <c r="BM173" s="147" t="s">
        <v>3636</v>
      </c>
    </row>
    <row r="174" spans="2:65" s="1" customFormat="1">
      <c r="B174" s="32"/>
      <c r="D174" s="149" t="s">
        <v>200</v>
      </c>
      <c r="F174" s="150" t="s">
        <v>2179</v>
      </c>
      <c r="I174" s="151"/>
      <c r="L174" s="32"/>
      <c r="M174" s="152"/>
      <c r="T174" s="56"/>
      <c r="AT174" s="17" t="s">
        <v>200</v>
      </c>
      <c r="AU174" s="17" t="s">
        <v>85</v>
      </c>
    </row>
    <row r="175" spans="2:65" s="13" customFormat="1">
      <c r="B175" s="167"/>
      <c r="D175" s="153" t="s">
        <v>256</v>
      </c>
      <c r="E175" s="168" t="s">
        <v>1</v>
      </c>
      <c r="F175" s="169" t="s">
        <v>3637</v>
      </c>
      <c r="H175" s="168" t="s">
        <v>1</v>
      </c>
      <c r="I175" s="170"/>
      <c r="L175" s="167"/>
      <c r="M175" s="171"/>
      <c r="T175" s="172"/>
      <c r="AT175" s="168" t="s">
        <v>256</v>
      </c>
      <c r="AU175" s="168" t="s">
        <v>85</v>
      </c>
      <c r="AV175" s="13" t="s">
        <v>83</v>
      </c>
      <c r="AW175" s="13" t="s">
        <v>32</v>
      </c>
      <c r="AX175" s="13" t="s">
        <v>76</v>
      </c>
      <c r="AY175" s="168" t="s">
        <v>190</v>
      </c>
    </row>
    <row r="176" spans="2:65" s="13" customFormat="1">
      <c r="B176" s="167"/>
      <c r="D176" s="153" t="s">
        <v>256</v>
      </c>
      <c r="E176" s="168" t="s">
        <v>1</v>
      </c>
      <c r="F176" s="169" t="s">
        <v>3638</v>
      </c>
      <c r="H176" s="168" t="s">
        <v>1</v>
      </c>
      <c r="I176" s="170"/>
      <c r="L176" s="167"/>
      <c r="M176" s="171"/>
      <c r="T176" s="172"/>
      <c r="AT176" s="168" t="s">
        <v>256</v>
      </c>
      <c r="AU176" s="168" t="s">
        <v>85</v>
      </c>
      <c r="AV176" s="13" t="s">
        <v>83</v>
      </c>
      <c r="AW176" s="13" t="s">
        <v>32</v>
      </c>
      <c r="AX176" s="13" t="s">
        <v>76</v>
      </c>
      <c r="AY176" s="168" t="s">
        <v>190</v>
      </c>
    </row>
    <row r="177" spans="2:65" s="12" customFormat="1">
      <c r="B177" s="160"/>
      <c r="D177" s="153" t="s">
        <v>256</v>
      </c>
      <c r="E177" s="161" t="s">
        <v>1</v>
      </c>
      <c r="F177" s="162" t="s">
        <v>3639</v>
      </c>
      <c r="H177" s="163">
        <v>15.784000000000001</v>
      </c>
      <c r="I177" s="164"/>
      <c r="L177" s="160"/>
      <c r="M177" s="165"/>
      <c r="T177" s="166"/>
      <c r="AT177" s="161" t="s">
        <v>256</v>
      </c>
      <c r="AU177" s="161" t="s">
        <v>85</v>
      </c>
      <c r="AV177" s="12" t="s">
        <v>85</v>
      </c>
      <c r="AW177" s="12" t="s">
        <v>32</v>
      </c>
      <c r="AX177" s="12" t="s">
        <v>76</v>
      </c>
      <c r="AY177" s="161" t="s">
        <v>190</v>
      </c>
    </row>
    <row r="178" spans="2:65" s="12" customFormat="1">
      <c r="B178" s="160"/>
      <c r="D178" s="153" t="s">
        <v>256</v>
      </c>
      <c r="E178" s="161" t="s">
        <v>1</v>
      </c>
      <c r="F178" s="162" t="s">
        <v>3640</v>
      </c>
      <c r="H178" s="163">
        <v>0.73599999999999999</v>
      </c>
      <c r="I178" s="164"/>
      <c r="L178" s="160"/>
      <c r="M178" s="165"/>
      <c r="T178" s="166"/>
      <c r="AT178" s="161" t="s">
        <v>256</v>
      </c>
      <c r="AU178" s="161" t="s">
        <v>85</v>
      </c>
      <c r="AV178" s="12" t="s">
        <v>85</v>
      </c>
      <c r="AW178" s="12" t="s">
        <v>32</v>
      </c>
      <c r="AX178" s="12" t="s">
        <v>76</v>
      </c>
      <c r="AY178" s="161" t="s">
        <v>190</v>
      </c>
    </row>
    <row r="179" spans="2:65" s="13" customFormat="1">
      <c r="B179" s="167"/>
      <c r="D179" s="153" t="s">
        <v>256</v>
      </c>
      <c r="E179" s="168" t="s">
        <v>1</v>
      </c>
      <c r="F179" s="169" t="s">
        <v>3641</v>
      </c>
      <c r="H179" s="168" t="s">
        <v>1</v>
      </c>
      <c r="I179" s="170"/>
      <c r="L179" s="167"/>
      <c r="M179" s="171"/>
      <c r="T179" s="172"/>
      <c r="AT179" s="168" t="s">
        <v>256</v>
      </c>
      <c r="AU179" s="168" t="s">
        <v>85</v>
      </c>
      <c r="AV179" s="13" t="s">
        <v>83</v>
      </c>
      <c r="AW179" s="13" t="s">
        <v>32</v>
      </c>
      <c r="AX179" s="13" t="s">
        <v>76</v>
      </c>
      <c r="AY179" s="168" t="s">
        <v>190</v>
      </c>
    </row>
    <row r="180" spans="2:65" s="12" customFormat="1">
      <c r="B180" s="160"/>
      <c r="D180" s="153" t="s">
        <v>256</v>
      </c>
      <c r="E180" s="161" t="s">
        <v>1</v>
      </c>
      <c r="F180" s="162" t="s">
        <v>3642</v>
      </c>
      <c r="H180" s="163">
        <v>90.561000000000007</v>
      </c>
      <c r="I180" s="164"/>
      <c r="L180" s="160"/>
      <c r="M180" s="165"/>
      <c r="T180" s="166"/>
      <c r="AT180" s="161" t="s">
        <v>256</v>
      </c>
      <c r="AU180" s="161" t="s">
        <v>85</v>
      </c>
      <c r="AV180" s="12" t="s">
        <v>85</v>
      </c>
      <c r="AW180" s="12" t="s">
        <v>32</v>
      </c>
      <c r="AX180" s="12" t="s">
        <v>76</v>
      </c>
      <c r="AY180" s="161" t="s">
        <v>190</v>
      </c>
    </row>
    <row r="181" spans="2:65" s="12" customFormat="1">
      <c r="B181" s="160"/>
      <c r="D181" s="153" t="s">
        <v>256</v>
      </c>
      <c r="E181" s="161" t="s">
        <v>1</v>
      </c>
      <c r="F181" s="162" t="s">
        <v>3643</v>
      </c>
      <c r="H181" s="163">
        <v>-61.503</v>
      </c>
      <c r="I181" s="164"/>
      <c r="L181" s="160"/>
      <c r="M181" s="165"/>
      <c r="T181" s="166"/>
      <c r="AT181" s="161" t="s">
        <v>256</v>
      </c>
      <c r="AU181" s="161" t="s">
        <v>85</v>
      </c>
      <c r="AV181" s="12" t="s">
        <v>85</v>
      </c>
      <c r="AW181" s="12" t="s">
        <v>32</v>
      </c>
      <c r="AX181" s="12" t="s">
        <v>76</v>
      </c>
      <c r="AY181" s="161" t="s">
        <v>190</v>
      </c>
    </row>
    <row r="182" spans="2:65" s="12" customFormat="1">
      <c r="B182" s="160"/>
      <c r="D182" s="153" t="s">
        <v>256</v>
      </c>
      <c r="E182" s="161" t="s">
        <v>1</v>
      </c>
      <c r="F182" s="162" t="s">
        <v>3644</v>
      </c>
      <c r="H182" s="163">
        <v>4.2229999999999999</v>
      </c>
      <c r="I182" s="164"/>
      <c r="L182" s="160"/>
      <c r="M182" s="165"/>
      <c r="T182" s="166"/>
      <c r="AT182" s="161" t="s">
        <v>256</v>
      </c>
      <c r="AU182" s="161" t="s">
        <v>85</v>
      </c>
      <c r="AV182" s="12" t="s">
        <v>85</v>
      </c>
      <c r="AW182" s="12" t="s">
        <v>32</v>
      </c>
      <c r="AX182" s="12" t="s">
        <v>76</v>
      </c>
      <c r="AY182" s="161" t="s">
        <v>190</v>
      </c>
    </row>
    <row r="183" spans="2:65" s="12" customFormat="1">
      <c r="B183" s="160"/>
      <c r="D183" s="153" t="s">
        <v>256</v>
      </c>
      <c r="E183" s="161" t="s">
        <v>1</v>
      </c>
      <c r="F183" s="162" t="s">
        <v>3645</v>
      </c>
      <c r="H183" s="163">
        <v>-4.5999999999999999E-2</v>
      </c>
      <c r="I183" s="164"/>
      <c r="L183" s="160"/>
      <c r="M183" s="165"/>
      <c r="T183" s="166"/>
      <c r="AT183" s="161" t="s">
        <v>256</v>
      </c>
      <c r="AU183" s="161" t="s">
        <v>85</v>
      </c>
      <c r="AV183" s="12" t="s">
        <v>85</v>
      </c>
      <c r="AW183" s="12" t="s">
        <v>32</v>
      </c>
      <c r="AX183" s="12" t="s">
        <v>76</v>
      </c>
      <c r="AY183" s="161" t="s">
        <v>190</v>
      </c>
    </row>
    <row r="184" spans="2:65" s="14" customFormat="1">
      <c r="B184" s="173"/>
      <c r="D184" s="153" t="s">
        <v>256</v>
      </c>
      <c r="E184" s="174" t="s">
        <v>3646</v>
      </c>
      <c r="F184" s="175" t="s">
        <v>267</v>
      </c>
      <c r="H184" s="176">
        <v>49.755000000000003</v>
      </c>
      <c r="I184" s="177"/>
      <c r="L184" s="173"/>
      <c r="M184" s="178"/>
      <c r="T184" s="179"/>
      <c r="AT184" s="174" t="s">
        <v>256</v>
      </c>
      <c r="AU184" s="174" t="s">
        <v>85</v>
      </c>
      <c r="AV184" s="14" t="s">
        <v>217</v>
      </c>
      <c r="AW184" s="14" t="s">
        <v>32</v>
      </c>
      <c r="AX184" s="14" t="s">
        <v>83</v>
      </c>
      <c r="AY184" s="174" t="s">
        <v>190</v>
      </c>
    </row>
    <row r="185" spans="2:65" s="1" customFormat="1" ht="16.5" customHeight="1">
      <c r="B185" s="32"/>
      <c r="C185" s="183" t="s">
        <v>518</v>
      </c>
      <c r="D185" s="183" t="s">
        <v>615</v>
      </c>
      <c r="E185" s="184" t="s">
        <v>2165</v>
      </c>
      <c r="F185" s="185" t="s">
        <v>2166</v>
      </c>
      <c r="G185" s="186" t="s">
        <v>380</v>
      </c>
      <c r="H185" s="187">
        <v>89.558999999999997</v>
      </c>
      <c r="I185" s="188"/>
      <c r="J185" s="189">
        <f>ROUND(I185*H185,2)</f>
        <v>0</v>
      </c>
      <c r="K185" s="185" t="s">
        <v>197</v>
      </c>
      <c r="L185" s="190"/>
      <c r="M185" s="191" t="s">
        <v>1</v>
      </c>
      <c r="N185" s="192" t="s">
        <v>41</v>
      </c>
      <c r="P185" s="145">
        <f>O185*H185</f>
        <v>0</v>
      </c>
      <c r="Q185" s="145">
        <v>0</v>
      </c>
      <c r="R185" s="145">
        <f>Q185*H185</f>
        <v>0</v>
      </c>
      <c r="S185" s="145">
        <v>0</v>
      </c>
      <c r="T185" s="146">
        <f>S185*H185</f>
        <v>0</v>
      </c>
      <c r="AR185" s="147" t="s">
        <v>500</v>
      </c>
      <c r="AT185" s="147" t="s">
        <v>615</v>
      </c>
      <c r="AU185" s="147" t="s">
        <v>85</v>
      </c>
      <c r="AY185" s="17" t="s">
        <v>190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7" t="s">
        <v>83</v>
      </c>
      <c r="BK185" s="148">
        <f>ROUND(I185*H185,2)</f>
        <v>0</v>
      </c>
      <c r="BL185" s="17" t="s">
        <v>217</v>
      </c>
      <c r="BM185" s="147" t="s">
        <v>3647</v>
      </c>
    </row>
    <row r="186" spans="2:65" s="12" customFormat="1">
      <c r="B186" s="160"/>
      <c r="D186" s="153" t="s">
        <v>256</v>
      </c>
      <c r="E186" s="161" t="s">
        <v>1</v>
      </c>
      <c r="F186" s="162" t="s">
        <v>3648</v>
      </c>
      <c r="H186" s="163">
        <v>89.558999999999997</v>
      </c>
      <c r="I186" s="164"/>
      <c r="L186" s="160"/>
      <c r="M186" s="165"/>
      <c r="T186" s="166"/>
      <c r="AT186" s="161" t="s">
        <v>256</v>
      </c>
      <c r="AU186" s="161" t="s">
        <v>85</v>
      </c>
      <c r="AV186" s="12" t="s">
        <v>85</v>
      </c>
      <c r="AW186" s="12" t="s">
        <v>32</v>
      </c>
      <c r="AX186" s="12" t="s">
        <v>83</v>
      </c>
      <c r="AY186" s="161" t="s">
        <v>190</v>
      </c>
    </row>
    <row r="187" spans="2:65" s="1" customFormat="1" ht="21.75" customHeight="1">
      <c r="B187" s="32"/>
      <c r="C187" s="136" t="s">
        <v>526</v>
      </c>
      <c r="D187" s="136" t="s">
        <v>193</v>
      </c>
      <c r="E187" s="137" t="s">
        <v>2642</v>
      </c>
      <c r="F187" s="138" t="s">
        <v>3649</v>
      </c>
      <c r="G187" s="139" t="s">
        <v>435</v>
      </c>
      <c r="H187" s="140">
        <v>206.5</v>
      </c>
      <c r="I187" s="141"/>
      <c r="J187" s="142">
        <f>ROUND(I187*H187,2)</f>
        <v>0</v>
      </c>
      <c r="K187" s="138" t="s">
        <v>197</v>
      </c>
      <c r="L187" s="32"/>
      <c r="M187" s="143" t="s">
        <v>1</v>
      </c>
      <c r="N187" s="144" t="s">
        <v>41</v>
      </c>
      <c r="P187" s="145">
        <f>O187*H187</f>
        <v>0</v>
      </c>
      <c r="Q187" s="145">
        <v>1.2999999999999999E-4</v>
      </c>
      <c r="R187" s="145">
        <f>Q187*H187</f>
        <v>2.6844999999999997E-2</v>
      </c>
      <c r="S187" s="145">
        <v>0</v>
      </c>
      <c r="T187" s="146">
        <f>S187*H187</f>
        <v>0</v>
      </c>
      <c r="AR187" s="147" t="s">
        <v>217</v>
      </c>
      <c r="AT187" s="147" t="s">
        <v>193</v>
      </c>
      <c r="AU187" s="147" t="s">
        <v>85</v>
      </c>
      <c r="AY187" s="17" t="s">
        <v>190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83</v>
      </c>
      <c r="BK187" s="148">
        <f>ROUND(I187*H187,2)</f>
        <v>0</v>
      </c>
      <c r="BL187" s="17" t="s">
        <v>217</v>
      </c>
      <c r="BM187" s="147" t="s">
        <v>3650</v>
      </c>
    </row>
    <row r="188" spans="2:65" s="1" customFormat="1">
      <c r="B188" s="32"/>
      <c r="D188" s="149" t="s">
        <v>200</v>
      </c>
      <c r="F188" s="150" t="s">
        <v>2644</v>
      </c>
      <c r="I188" s="151"/>
      <c r="L188" s="32"/>
      <c r="M188" s="152"/>
      <c r="T188" s="56"/>
      <c r="AT188" s="17" t="s">
        <v>200</v>
      </c>
      <c r="AU188" s="17" t="s">
        <v>85</v>
      </c>
    </row>
    <row r="189" spans="2:65" s="13" customFormat="1">
      <c r="B189" s="167"/>
      <c r="D189" s="153" t="s">
        <v>256</v>
      </c>
      <c r="E189" s="168" t="s">
        <v>1</v>
      </c>
      <c r="F189" s="169" t="s">
        <v>3651</v>
      </c>
      <c r="H189" s="168" t="s">
        <v>1</v>
      </c>
      <c r="I189" s="170"/>
      <c r="L189" s="167"/>
      <c r="M189" s="171"/>
      <c r="T189" s="172"/>
      <c r="AT189" s="168" t="s">
        <v>256</v>
      </c>
      <c r="AU189" s="168" t="s">
        <v>85</v>
      </c>
      <c r="AV189" s="13" t="s">
        <v>83</v>
      </c>
      <c r="AW189" s="13" t="s">
        <v>32</v>
      </c>
      <c r="AX189" s="13" t="s">
        <v>76</v>
      </c>
      <c r="AY189" s="168" t="s">
        <v>190</v>
      </c>
    </row>
    <row r="190" spans="2:65" s="12" customFormat="1">
      <c r="B190" s="160"/>
      <c r="D190" s="153" t="s">
        <v>256</v>
      </c>
      <c r="E190" s="161" t="s">
        <v>1</v>
      </c>
      <c r="F190" s="162" t="s">
        <v>3652</v>
      </c>
      <c r="H190" s="163">
        <v>197.3</v>
      </c>
      <c r="I190" s="164"/>
      <c r="L190" s="160"/>
      <c r="M190" s="165"/>
      <c r="T190" s="166"/>
      <c r="AT190" s="161" t="s">
        <v>256</v>
      </c>
      <c r="AU190" s="161" t="s">
        <v>85</v>
      </c>
      <c r="AV190" s="12" t="s">
        <v>85</v>
      </c>
      <c r="AW190" s="12" t="s">
        <v>32</v>
      </c>
      <c r="AX190" s="12" t="s">
        <v>76</v>
      </c>
      <c r="AY190" s="161" t="s">
        <v>190</v>
      </c>
    </row>
    <row r="191" spans="2:65" s="12" customFormat="1">
      <c r="B191" s="160"/>
      <c r="D191" s="153" t="s">
        <v>256</v>
      </c>
      <c r="E191" s="161" t="s">
        <v>1</v>
      </c>
      <c r="F191" s="162" t="s">
        <v>3653</v>
      </c>
      <c r="H191" s="163">
        <v>9.1999999999999993</v>
      </c>
      <c r="I191" s="164"/>
      <c r="L191" s="160"/>
      <c r="M191" s="165"/>
      <c r="T191" s="166"/>
      <c r="AT191" s="161" t="s">
        <v>256</v>
      </c>
      <c r="AU191" s="161" t="s">
        <v>85</v>
      </c>
      <c r="AV191" s="12" t="s">
        <v>85</v>
      </c>
      <c r="AW191" s="12" t="s">
        <v>32</v>
      </c>
      <c r="AX191" s="12" t="s">
        <v>76</v>
      </c>
      <c r="AY191" s="161" t="s">
        <v>190</v>
      </c>
    </row>
    <row r="192" spans="2:65" s="14" customFormat="1">
      <c r="B192" s="173"/>
      <c r="D192" s="153" t="s">
        <v>256</v>
      </c>
      <c r="E192" s="174" t="s">
        <v>3654</v>
      </c>
      <c r="F192" s="175" t="s">
        <v>267</v>
      </c>
      <c r="H192" s="176">
        <v>206.5</v>
      </c>
      <c r="I192" s="177"/>
      <c r="L192" s="173"/>
      <c r="M192" s="178"/>
      <c r="T192" s="179"/>
      <c r="AT192" s="174" t="s">
        <v>256</v>
      </c>
      <c r="AU192" s="174" t="s">
        <v>85</v>
      </c>
      <c r="AV192" s="14" t="s">
        <v>217</v>
      </c>
      <c r="AW192" s="14" t="s">
        <v>32</v>
      </c>
      <c r="AX192" s="14" t="s">
        <v>83</v>
      </c>
      <c r="AY192" s="174" t="s">
        <v>190</v>
      </c>
    </row>
    <row r="193" spans="2:65" s="1" customFormat="1" ht="44.25" customHeight="1">
      <c r="B193" s="32"/>
      <c r="C193" s="136" t="s">
        <v>533</v>
      </c>
      <c r="D193" s="136" t="s">
        <v>193</v>
      </c>
      <c r="E193" s="137" t="s">
        <v>589</v>
      </c>
      <c r="F193" s="138" t="s">
        <v>590</v>
      </c>
      <c r="G193" s="139" t="s">
        <v>284</v>
      </c>
      <c r="H193" s="140">
        <v>323.16800000000001</v>
      </c>
      <c r="I193" s="141"/>
      <c r="J193" s="142">
        <f>ROUND(I193*H193,2)</f>
        <v>0</v>
      </c>
      <c r="K193" s="138" t="s">
        <v>197</v>
      </c>
      <c r="L193" s="32"/>
      <c r="M193" s="143" t="s">
        <v>1</v>
      </c>
      <c r="N193" s="144" t="s">
        <v>41</v>
      </c>
      <c r="P193" s="145">
        <f>O193*H193</f>
        <v>0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AR193" s="147" t="s">
        <v>217</v>
      </c>
      <c r="AT193" s="147" t="s">
        <v>193</v>
      </c>
      <c r="AU193" s="147" t="s">
        <v>85</v>
      </c>
      <c r="AY193" s="17" t="s">
        <v>190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83</v>
      </c>
      <c r="BK193" s="148">
        <f>ROUND(I193*H193,2)</f>
        <v>0</v>
      </c>
      <c r="BL193" s="17" t="s">
        <v>217</v>
      </c>
      <c r="BM193" s="147" t="s">
        <v>3655</v>
      </c>
    </row>
    <row r="194" spans="2:65" s="1" customFormat="1">
      <c r="B194" s="32"/>
      <c r="D194" s="149" t="s">
        <v>200</v>
      </c>
      <c r="F194" s="150" t="s">
        <v>592</v>
      </c>
      <c r="I194" s="151"/>
      <c r="L194" s="32"/>
      <c r="M194" s="152"/>
      <c r="T194" s="56"/>
      <c r="AT194" s="17" t="s">
        <v>200</v>
      </c>
      <c r="AU194" s="17" t="s">
        <v>85</v>
      </c>
    </row>
    <row r="195" spans="2:65" s="13" customFormat="1">
      <c r="B195" s="167"/>
      <c r="D195" s="153" t="s">
        <v>256</v>
      </c>
      <c r="E195" s="168" t="s">
        <v>1</v>
      </c>
      <c r="F195" s="169" t="s">
        <v>3656</v>
      </c>
      <c r="H195" s="168" t="s">
        <v>1</v>
      </c>
      <c r="I195" s="170"/>
      <c r="L195" s="167"/>
      <c r="M195" s="171"/>
      <c r="T195" s="172"/>
      <c r="AT195" s="168" t="s">
        <v>256</v>
      </c>
      <c r="AU195" s="168" t="s">
        <v>85</v>
      </c>
      <c r="AV195" s="13" t="s">
        <v>83</v>
      </c>
      <c r="AW195" s="13" t="s">
        <v>32</v>
      </c>
      <c r="AX195" s="13" t="s">
        <v>76</v>
      </c>
      <c r="AY195" s="168" t="s">
        <v>190</v>
      </c>
    </row>
    <row r="196" spans="2:65" s="12" customFormat="1">
      <c r="B196" s="160"/>
      <c r="D196" s="153" t="s">
        <v>256</v>
      </c>
      <c r="E196" s="161" t="s">
        <v>1</v>
      </c>
      <c r="F196" s="162" t="s">
        <v>3618</v>
      </c>
      <c r="H196" s="163">
        <v>323.16800000000001</v>
      </c>
      <c r="I196" s="164"/>
      <c r="L196" s="160"/>
      <c r="M196" s="165"/>
      <c r="T196" s="166"/>
      <c r="AT196" s="161" t="s">
        <v>256</v>
      </c>
      <c r="AU196" s="161" t="s">
        <v>85</v>
      </c>
      <c r="AV196" s="12" t="s">
        <v>85</v>
      </c>
      <c r="AW196" s="12" t="s">
        <v>32</v>
      </c>
      <c r="AX196" s="12" t="s">
        <v>76</v>
      </c>
      <c r="AY196" s="161" t="s">
        <v>190</v>
      </c>
    </row>
    <row r="197" spans="2:65" s="14" customFormat="1">
      <c r="B197" s="173"/>
      <c r="D197" s="153" t="s">
        <v>256</v>
      </c>
      <c r="E197" s="174" t="s">
        <v>1</v>
      </c>
      <c r="F197" s="175" t="s">
        <v>267</v>
      </c>
      <c r="H197" s="176">
        <v>323.16800000000001</v>
      </c>
      <c r="I197" s="177"/>
      <c r="L197" s="173"/>
      <c r="M197" s="178"/>
      <c r="T197" s="179"/>
      <c r="AT197" s="174" t="s">
        <v>256</v>
      </c>
      <c r="AU197" s="174" t="s">
        <v>85</v>
      </c>
      <c r="AV197" s="14" t="s">
        <v>217</v>
      </c>
      <c r="AW197" s="14" t="s">
        <v>32</v>
      </c>
      <c r="AX197" s="14" t="s">
        <v>83</v>
      </c>
      <c r="AY197" s="174" t="s">
        <v>190</v>
      </c>
    </row>
    <row r="198" spans="2:65" s="1" customFormat="1" ht="44.25" customHeight="1">
      <c r="B198" s="32"/>
      <c r="C198" s="136" t="s">
        <v>349</v>
      </c>
      <c r="D198" s="136" t="s">
        <v>193</v>
      </c>
      <c r="E198" s="137" t="s">
        <v>3657</v>
      </c>
      <c r="F198" s="138" t="s">
        <v>3658</v>
      </c>
      <c r="G198" s="139" t="s">
        <v>284</v>
      </c>
      <c r="H198" s="140">
        <v>204.435</v>
      </c>
      <c r="I198" s="141"/>
      <c r="J198" s="142">
        <f>ROUND(I198*H198,2)</f>
        <v>0</v>
      </c>
      <c r="K198" s="138" t="s">
        <v>197</v>
      </c>
      <c r="L198" s="32"/>
      <c r="M198" s="143" t="s">
        <v>1</v>
      </c>
      <c r="N198" s="144" t="s">
        <v>41</v>
      </c>
      <c r="P198" s="145">
        <f>O198*H198</f>
        <v>0</v>
      </c>
      <c r="Q198" s="145">
        <v>0</v>
      </c>
      <c r="R198" s="145">
        <f>Q198*H198</f>
        <v>0</v>
      </c>
      <c r="S198" s="145">
        <v>0</v>
      </c>
      <c r="T198" s="146">
        <f>S198*H198</f>
        <v>0</v>
      </c>
      <c r="AR198" s="147" t="s">
        <v>217</v>
      </c>
      <c r="AT198" s="147" t="s">
        <v>193</v>
      </c>
      <c r="AU198" s="147" t="s">
        <v>85</v>
      </c>
      <c r="AY198" s="17" t="s">
        <v>190</v>
      </c>
      <c r="BE198" s="148">
        <f>IF(N198="základní",J198,0)</f>
        <v>0</v>
      </c>
      <c r="BF198" s="148">
        <f>IF(N198="snížená",J198,0)</f>
        <v>0</v>
      </c>
      <c r="BG198" s="148">
        <f>IF(N198="zákl. přenesená",J198,0)</f>
        <v>0</v>
      </c>
      <c r="BH198" s="148">
        <f>IF(N198="sníž. přenesená",J198,0)</f>
        <v>0</v>
      </c>
      <c r="BI198" s="148">
        <f>IF(N198="nulová",J198,0)</f>
        <v>0</v>
      </c>
      <c r="BJ198" s="17" t="s">
        <v>83</v>
      </c>
      <c r="BK198" s="148">
        <f>ROUND(I198*H198,2)</f>
        <v>0</v>
      </c>
      <c r="BL198" s="17" t="s">
        <v>217</v>
      </c>
      <c r="BM198" s="147" t="s">
        <v>3659</v>
      </c>
    </row>
    <row r="199" spans="2:65" s="1" customFormat="1">
      <c r="B199" s="32"/>
      <c r="D199" s="149" t="s">
        <v>200</v>
      </c>
      <c r="F199" s="150" t="s">
        <v>3660</v>
      </c>
      <c r="I199" s="151"/>
      <c r="L199" s="32"/>
      <c r="M199" s="152"/>
      <c r="T199" s="56"/>
      <c r="AT199" s="17" t="s">
        <v>200</v>
      </c>
      <c r="AU199" s="17" t="s">
        <v>85</v>
      </c>
    </row>
    <row r="200" spans="2:65" s="13" customFormat="1">
      <c r="B200" s="167"/>
      <c r="D200" s="153" t="s">
        <v>256</v>
      </c>
      <c r="E200" s="168" t="s">
        <v>1</v>
      </c>
      <c r="F200" s="169" t="s">
        <v>3661</v>
      </c>
      <c r="H200" s="168" t="s">
        <v>1</v>
      </c>
      <c r="I200" s="170"/>
      <c r="L200" s="167"/>
      <c r="M200" s="171"/>
      <c r="T200" s="172"/>
      <c r="AT200" s="168" t="s">
        <v>256</v>
      </c>
      <c r="AU200" s="168" t="s">
        <v>85</v>
      </c>
      <c r="AV200" s="13" t="s">
        <v>83</v>
      </c>
      <c r="AW200" s="13" t="s">
        <v>32</v>
      </c>
      <c r="AX200" s="13" t="s">
        <v>76</v>
      </c>
      <c r="AY200" s="168" t="s">
        <v>190</v>
      </c>
    </row>
    <row r="201" spans="2:65" s="12" customFormat="1">
      <c r="B201" s="160"/>
      <c r="D201" s="153" t="s">
        <v>256</v>
      </c>
      <c r="E201" s="161" t="s">
        <v>1</v>
      </c>
      <c r="F201" s="162" t="s">
        <v>3662</v>
      </c>
      <c r="H201" s="163">
        <v>195.327</v>
      </c>
      <c r="I201" s="164"/>
      <c r="L201" s="160"/>
      <c r="M201" s="165"/>
      <c r="T201" s="166"/>
      <c r="AT201" s="161" t="s">
        <v>256</v>
      </c>
      <c r="AU201" s="161" t="s">
        <v>85</v>
      </c>
      <c r="AV201" s="12" t="s">
        <v>85</v>
      </c>
      <c r="AW201" s="12" t="s">
        <v>32</v>
      </c>
      <c r="AX201" s="12" t="s">
        <v>76</v>
      </c>
      <c r="AY201" s="161" t="s">
        <v>190</v>
      </c>
    </row>
    <row r="202" spans="2:65" s="12" customFormat="1">
      <c r="B202" s="160"/>
      <c r="D202" s="153" t="s">
        <v>256</v>
      </c>
      <c r="E202" s="161" t="s">
        <v>1</v>
      </c>
      <c r="F202" s="162" t="s">
        <v>3663</v>
      </c>
      <c r="H202" s="163">
        <v>9.1080000000000005</v>
      </c>
      <c r="I202" s="164"/>
      <c r="L202" s="160"/>
      <c r="M202" s="165"/>
      <c r="T202" s="166"/>
      <c r="AT202" s="161" t="s">
        <v>256</v>
      </c>
      <c r="AU202" s="161" t="s">
        <v>85</v>
      </c>
      <c r="AV202" s="12" t="s">
        <v>85</v>
      </c>
      <c r="AW202" s="12" t="s">
        <v>32</v>
      </c>
      <c r="AX202" s="12" t="s">
        <v>76</v>
      </c>
      <c r="AY202" s="161" t="s">
        <v>190</v>
      </c>
    </row>
    <row r="203" spans="2:65" s="14" customFormat="1">
      <c r="B203" s="173"/>
      <c r="D203" s="153" t="s">
        <v>256</v>
      </c>
      <c r="E203" s="174" t="s">
        <v>3573</v>
      </c>
      <c r="F203" s="175" t="s">
        <v>267</v>
      </c>
      <c r="H203" s="176">
        <v>204.435</v>
      </c>
      <c r="I203" s="177"/>
      <c r="L203" s="173"/>
      <c r="M203" s="178"/>
      <c r="T203" s="179"/>
      <c r="AT203" s="174" t="s">
        <v>256</v>
      </c>
      <c r="AU203" s="174" t="s">
        <v>85</v>
      </c>
      <c r="AV203" s="14" t="s">
        <v>217</v>
      </c>
      <c r="AW203" s="14" t="s">
        <v>32</v>
      </c>
      <c r="AX203" s="14" t="s">
        <v>83</v>
      </c>
      <c r="AY203" s="174" t="s">
        <v>190</v>
      </c>
    </row>
    <row r="204" spans="2:65" s="1" customFormat="1" ht="62.65" customHeight="1">
      <c r="B204" s="32"/>
      <c r="C204" s="136" t="s">
        <v>8</v>
      </c>
      <c r="D204" s="136" t="s">
        <v>193</v>
      </c>
      <c r="E204" s="137" t="s">
        <v>3664</v>
      </c>
      <c r="F204" s="138" t="s">
        <v>3665</v>
      </c>
      <c r="G204" s="139" t="s">
        <v>284</v>
      </c>
      <c r="H204" s="140">
        <v>118.733</v>
      </c>
      <c r="I204" s="141"/>
      <c r="J204" s="142">
        <f>ROUND(I204*H204,2)</f>
        <v>0</v>
      </c>
      <c r="K204" s="138" t="s">
        <v>197</v>
      </c>
      <c r="L204" s="32"/>
      <c r="M204" s="143" t="s">
        <v>1</v>
      </c>
      <c r="N204" s="144" t="s">
        <v>41</v>
      </c>
      <c r="P204" s="145">
        <f>O204*H204</f>
        <v>0</v>
      </c>
      <c r="Q204" s="145">
        <v>0</v>
      </c>
      <c r="R204" s="145">
        <f>Q204*H204</f>
        <v>0</v>
      </c>
      <c r="S204" s="145">
        <v>0</v>
      </c>
      <c r="T204" s="146">
        <f>S204*H204</f>
        <v>0</v>
      </c>
      <c r="AR204" s="147" t="s">
        <v>217</v>
      </c>
      <c r="AT204" s="147" t="s">
        <v>193</v>
      </c>
      <c r="AU204" s="147" t="s">
        <v>85</v>
      </c>
      <c r="AY204" s="17" t="s">
        <v>190</v>
      </c>
      <c r="BE204" s="148">
        <f>IF(N204="základní",J204,0)</f>
        <v>0</v>
      </c>
      <c r="BF204" s="148">
        <f>IF(N204="snížená",J204,0)</f>
        <v>0</v>
      </c>
      <c r="BG204" s="148">
        <f>IF(N204="zákl. přenesená",J204,0)</f>
        <v>0</v>
      </c>
      <c r="BH204" s="148">
        <f>IF(N204="sníž. přenesená",J204,0)</f>
        <v>0</v>
      </c>
      <c r="BI204" s="148">
        <f>IF(N204="nulová",J204,0)</f>
        <v>0</v>
      </c>
      <c r="BJ204" s="17" t="s">
        <v>83</v>
      </c>
      <c r="BK204" s="148">
        <f>ROUND(I204*H204,2)</f>
        <v>0</v>
      </c>
      <c r="BL204" s="17" t="s">
        <v>217</v>
      </c>
      <c r="BM204" s="147" t="s">
        <v>3666</v>
      </c>
    </row>
    <row r="205" spans="2:65" s="1" customFormat="1">
      <c r="B205" s="32"/>
      <c r="D205" s="149" t="s">
        <v>200</v>
      </c>
      <c r="F205" s="150" t="s">
        <v>3667</v>
      </c>
      <c r="I205" s="151"/>
      <c r="L205" s="32"/>
      <c r="M205" s="152"/>
      <c r="T205" s="56"/>
      <c r="AT205" s="17" t="s">
        <v>200</v>
      </c>
      <c r="AU205" s="17" t="s">
        <v>85</v>
      </c>
    </row>
    <row r="206" spans="2:65" s="13" customFormat="1">
      <c r="B206" s="167"/>
      <c r="D206" s="153" t="s">
        <v>256</v>
      </c>
      <c r="E206" s="168" t="s">
        <v>1</v>
      </c>
      <c r="F206" s="169" t="s">
        <v>3668</v>
      </c>
      <c r="H206" s="168" t="s">
        <v>1</v>
      </c>
      <c r="I206" s="170"/>
      <c r="L206" s="167"/>
      <c r="M206" s="171"/>
      <c r="T206" s="172"/>
      <c r="AT206" s="168" t="s">
        <v>256</v>
      </c>
      <c r="AU206" s="168" t="s">
        <v>85</v>
      </c>
      <c r="AV206" s="13" t="s">
        <v>83</v>
      </c>
      <c r="AW206" s="13" t="s">
        <v>32</v>
      </c>
      <c r="AX206" s="13" t="s">
        <v>76</v>
      </c>
      <c r="AY206" s="168" t="s">
        <v>190</v>
      </c>
    </row>
    <row r="207" spans="2:65" s="12" customFormat="1">
      <c r="B207" s="160"/>
      <c r="D207" s="153" t="s">
        <v>256</v>
      </c>
      <c r="E207" s="161" t="s">
        <v>1</v>
      </c>
      <c r="F207" s="162" t="s">
        <v>3618</v>
      </c>
      <c r="H207" s="163">
        <v>323.16800000000001</v>
      </c>
      <c r="I207" s="164"/>
      <c r="L207" s="160"/>
      <c r="M207" s="165"/>
      <c r="T207" s="166"/>
      <c r="AT207" s="161" t="s">
        <v>256</v>
      </c>
      <c r="AU207" s="161" t="s">
        <v>85</v>
      </c>
      <c r="AV207" s="12" t="s">
        <v>85</v>
      </c>
      <c r="AW207" s="12" t="s">
        <v>32</v>
      </c>
      <c r="AX207" s="12" t="s">
        <v>76</v>
      </c>
      <c r="AY207" s="161" t="s">
        <v>190</v>
      </c>
    </row>
    <row r="208" spans="2:65" s="12" customFormat="1">
      <c r="B208" s="160"/>
      <c r="D208" s="153" t="s">
        <v>256</v>
      </c>
      <c r="E208" s="161" t="s">
        <v>1</v>
      </c>
      <c r="F208" s="162" t="s">
        <v>3669</v>
      </c>
      <c r="H208" s="163">
        <v>-204.435</v>
      </c>
      <c r="I208" s="164"/>
      <c r="L208" s="160"/>
      <c r="M208" s="165"/>
      <c r="T208" s="166"/>
      <c r="AT208" s="161" t="s">
        <v>256</v>
      </c>
      <c r="AU208" s="161" t="s">
        <v>85</v>
      </c>
      <c r="AV208" s="12" t="s">
        <v>85</v>
      </c>
      <c r="AW208" s="12" t="s">
        <v>32</v>
      </c>
      <c r="AX208" s="12" t="s">
        <v>76</v>
      </c>
      <c r="AY208" s="161" t="s">
        <v>190</v>
      </c>
    </row>
    <row r="209" spans="2:65" s="14" customFormat="1">
      <c r="B209" s="173"/>
      <c r="D209" s="153" t="s">
        <v>256</v>
      </c>
      <c r="E209" s="174" t="s">
        <v>1</v>
      </c>
      <c r="F209" s="175" t="s">
        <v>267</v>
      </c>
      <c r="H209" s="176">
        <v>118.733</v>
      </c>
      <c r="I209" s="177"/>
      <c r="L209" s="173"/>
      <c r="M209" s="178"/>
      <c r="T209" s="179"/>
      <c r="AT209" s="174" t="s">
        <v>256</v>
      </c>
      <c r="AU209" s="174" t="s">
        <v>85</v>
      </c>
      <c r="AV209" s="14" t="s">
        <v>217</v>
      </c>
      <c r="AW209" s="14" t="s">
        <v>32</v>
      </c>
      <c r="AX209" s="14" t="s">
        <v>83</v>
      </c>
      <c r="AY209" s="174" t="s">
        <v>190</v>
      </c>
    </row>
    <row r="210" spans="2:65" s="1" customFormat="1" ht="66.75" customHeight="1">
      <c r="B210" s="32"/>
      <c r="C210" s="136" t="s">
        <v>367</v>
      </c>
      <c r="D210" s="136" t="s">
        <v>193</v>
      </c>
      <c r="E210" s="137" t="s">
        <v>3670</v>
      </c>
      <c r="F210" s="138" t="s">
        <v>3671</v>
      </c>
      <c r="G210" s="139" t="s">
        <v>284</v>
      </c>
      <c r="H210" s="140">
        <v>1068.597</v>
      </c>
      <c r="I210" s="141"/>
      <c r="J210" s="142">
        <f>ROUND(I210*H210,2)</f>
        <v>0</v>
      </c>
      <c r="K210" s="138" t="s">
        <v>197</v>
      </c>
      <c r="L210" s="32"/>
      <c r="M210" s="143" t="s">
        <v>1</v>
      </c>
      <c r="N210" s="144" t="s">
        <v>41</v>
      </c>
      <c r="P210" s="145">
        <f>O210*H210</f>
        <v>0</v>
      </c>
      <c r="Q210" s="145">
        <v>0</v>
      </c>
      <c r="R210" s="145">
        <f>Q210*H210</f>
        <v>0</v>
      </c>
      <c r="S210" s="145">
        <v>0</v>
      </c>
      <c r="T210" s="146">
        <f>S210*H210</f>
        <v>0</v>
      </c>
      <c r="AR210" s="147" t="s">
        <v>217</v>
      </c>
      <c r="AT210" s="147" t="s">
        <v>193</v>
      </c>
      <c r="AU210" s="147" t="s">
        <v>85</v>
      </c>
      <c r="AY210" s="17" t="s">
        <v>190</v>
      </c>
      <c r="BE210" s="148">
        <f>IF(N210="základní",J210,0)</f>
        <v>0</v>
      </c>
      <c r="BF210" s="148">
        <f>IF(N210="snížená",J210,0)</f>
        <v>0</v>
      </c>
      <c r="BG210" s="148">
        <f>IF(N210="zákl. přenesená",J210,0)</f>
        <v>0</v>
      </c>
      <c r="BH210" s="148">
        <f>IF(N210="sníž. přenesená",J210,0)</f>
        <v>0</v>
      </c>
      <c r="BI210" s="148">
        <f>IF(N210="nulová",J210,0)</f>
        <v>0</v>
      </c>
      <c r="BJ210" s="17" t="s">
        <v>83</v>
      </c>
      <c r="BK210" s="148">
        <f>ROUND(I210*H210,2)</f>
        <v>0</v>
      </c>
      <c r="BL210" s="17" t="s">
        <v>217</v>
      </c>
      <c r="BM210" s="147" t="s">
        <v>3672</v>
      </c>
    </row>
    <row r="211" spans="2:65" s="1" customFormat="1">
      <c r="B211" s="32"/>
      <c r="D211" s="149" t="s">
        <v>200</v>
      </c>
      <c r="F211" s="150" t="s">
        <v>3673</v>
      </c>
      <c r="I211" s="151"/>
      <c r="L211" s="32"/>
      <c r="M211" s="152"/>
      <c r="T211" s="56"/>
      <c r="AT211" s="17" t="s">
        <v>200</v>
      </c>
      <c r="AU211" s="17" t="s">
        <v>85</v>
      </c>
    </row>
    <row r="212" spans="2:65" s="12" customFormat="1">
      <c r="B212" s="160"/>
      <c r="D212" s="153" t="s">
        <v>256</v>
      </c>
      <c r="E212" s="161" t="s">
        <v>1</v>
      </c>
      <c r="F212" s="162" t="s">
        <v>3674</v>
      </c>
      <c r="H212" s="163">
        <v>1068.597</v>
      </c>
      <c r="I212" s="164"/>
      <c r="L212" s="160"/>
      <c r="M212" s="165"/>
      <c r="T212" s="166"/>
      <c r="AT212" s="161" t="s">
        <v>256</v>
      </c>
      <c r="AU212" s="161" t="s">
        <v>85</v>
      </c>
      <c r="AV212" s="12" t="s">
        <v>85</v>
      </c>
      <c r="AW212" s="12" t="s">
        <v>32</v>
      </c>
      <c r="AX212" s="12" t="s">
        <v>83</v>
      </c>
      <c r="AY212" s="161" t="s">
        <v>190</v>
      </c>
    </row>
    <row r="213" spans="2:65" s="1" customFormat="1" ht="44.25" customHeight="1">
      <c r="B213" s="32"/>
      <c r="C213" s="136" t="s">
        <v>258</v>
      </c>
      <c r="D213" s="136" t="s">
        <v>193</v>
      </c>
      <c r="E213" s="137" t="s">
        <v>626</v>
      </c>
      <c r="F213" s="138" t="s">
        <v>627</v>
      </c>
      <c r="G213" s="139" t="s">
        <v>380</v>
      </c>
      <c r="H213" s="140">
        <v>213.71899999999999</v>
      </c>
      <c r="I213" s="141"/>
      <c r="J213" s="142">
        <f>ROUND(I213*H213,2)</f>
        <v>0</v>
      </c>
      <c r="K213" s="138" t="s">
        <v>197</v>
      </c>
      <c r="L213" s="32"/>
      <c r="M213" s="143" t="s">
        <v>1</v>
      </c>
      <c r="N213" s="144" t="s">
        <v>41</v>
      </c>
      <c r="P213" s="145">
        <f>O213*H213</f>
        <v>0</v>
      </c>
      <c r="Q213" s="145">
        <v>0</v>
      </c>
      <c r="R213" s="145">
        <f>Q213*H213</f>
        <v>0</v>
      </c>
      <c r="S213" s="145">
        <v>0</v>
      </c>
      <c r="T213" s="146">
        <f>S213*H213</f>
        <v>0</v>
      </c>
      <c r="AR213" s="147" t="s">
        <v>217</v>
      </c>
      <c r="AT213" s="147" t="s">
        <v>193</v>
      </c>
      <c r="AU213" s="147" t="s">
        <v>85</v>
      </c>
      <c r="AY213" s="17" t="s">
        <v>190</v>
      </c>
      <c r="BE213" s="148">
        <f>IF(N213="základní",J213,0)</f>
        <v>0</v>
      </c>
      <c r="BF213" s="148">
        <f>IF(N213="snížená",J213,0)</f>
        <v>0</v>
      </c>
      <c r="BG213" s="148">
        <f>IF(N213="zákl. přenesená",J213,0)</f>
        <v>0</v>
      </c>
      <c r="BH213" s="148">
        <f>IF(N213="sníž. přenesená",J213,0)</f>
        <v>0</v>
      </c>
      <c r="BI213" s="148">
        <f>IF(N213="nulová",J213,0)</f>
        <v>0</v>
      </c>
      <c r="BJ213" s="17" t="s">
        <v>83</v>
      </c>
      <c r="BK213" s="148">
        <f>ROUND(I213*H213,2)</f>
        <v>0</v>
      </c>
      <c r="BL213" s="17" t="s">
        <v>217</v>
      </c>
      <c r="BM213" s="147" t="s">
        <v>3675</v>
      </c>
    </row>
    <row r="214" spans="2:65" s="1" customFormat="1">
      <c r="B214" s="32"/>
      <c r="D214" s="149" t="s">
        <v>200</v>
      </c>
      <c r="F214" s="150" t="s">
        <v>629</v>
      </c>
      <c r="I214" s="151"/>
      <c r="L214" s="32"/>
      <c r="M214" s="152"/>
      <c r="T214" s="56"/>
      <c r="AT214" s="17" t="s">
        <v>200</v>
      </c>
      <c r="AU214" s="17" t="s">
        <v>85</v>
      </c>
    </row>
    <row r="215" spans="2:65" s="13" customFormat="1">
      <c r="B215" s="167"/>
      <c r="D215" s="153" t="s">
        <v>256</v>
      </c>
      <c r="E215" s="168" t="s">
        <v>1</v>
      </c>
      <c r="F215" s="169" t="s">
        <v>3676</v>
      </c>
      <c r="H215" s="168" t="s">
        <v>1</v>
      </c>
      <c r="I215" s="170"/>
      <c r="L215" s="167"/>
      <c r="M215" s="171"/>
      <c r="T215" s="172"/>
      <c r="AT215" s="168" t="s">
        <v>256</v>
      </c>
      <c r="AU215" s="168" t="s">
        <v>85</v>
      </c>
      <c r="AV215" s="13" t="s">
        <v>83</v>
      </c>
      <c r="AW215" s="13" t="s">
        <v>32</v>
      </c>
      <c r="AX215" s="13" t="s">
        <v>76</v>
      </c>
      <c r="AY215" s="168" t="s">
        <v>190</v>
      </c>
    </row>
    <row r="216" spans="2:65" s="12" customFormat="1">
      <c r="B216" s="160"/>
      <c r="D216" s="153" t="s">
        <v>256</v>
      </c>
      <c r="E216" s="161" t="s">
        <v>1</v>
      </c>
      <c r="F216" s="162" t="s">
        <v>3618</v>
      </c>
      <c r="H216" s="163">
        <v>323.16800000000001</v>
      </c>
      <c r="I216" s="164"/>
      <c r="L216" s="160"/>
      <c r="M216" s="165"/>
      <c r="T216" s="166"/>
      <c r="AT216" s="161" t="s">
        <v>256</v>
      </c>
      <c r="AU216" s="161" t="s">
        <v>85</v>
      </c>
      <c r="AV216" s="12" t="s">
        <v>85</v>
      </c>
      <c r="AW216" s="12" t="s">
        <v>32</v>
      </c>
      <c r="AX216" s="12" t="s">
        <v>76</v>
      </c>
      <c r="AY216" s="161" t="s">
        <v>190</v>
      </c>
    </row>
    <row r="217" spans="2:65" s="12" customFormat="1">
      <c r="B217" s="160"/>
      <c r="D217" s="153" t="s">
        <v>256</v>
      </c>
      <c r="E217" s="161" t="s">
        <v>1</v>
      </c>
      <c r="F217" s="162" t="s">
        <v>3669</v>
      </c>
      <c r="H217" s="163">
        <v>-204.435</v>
      </c>
      <c r="I217" s="164"/>
      <c r="L217" s="160"/>
      <c r="M217" s="165"/>
      <c r="T217" s="166"/>
      <c r="AT217" s="161" t="s">
        <v>256</v>
      </c>
      <c r="AU217" s="161" t="s">
        <v>85</v>
      </c>
      <c r="AV217" s="12" t="s">
        <v>85</v>
      </c>
      <c r="AW217" s="12" t="s">
        <v>32</v>
      </c>
      <c r="AX217" s="12" t="s">
        <v>76</v>
      </c>
      <c r="AY217" s="161" t="s">
        <v>190</v>
      </c>
    </row>
    <row r="218" spans="2:65" s="14" customFormat="1">
      <c r="B218" s="173"/>
      <c r="D218" s="153" t="s">
        <v>256</v>
      </c>
      <c r="E218" s="174" t="s">
        <v>1</v>
      </c>
      <c r="F218" s="175" t="s">
        <v>267</v>
      </c>
      <c r="H218" s="176">
        <v>118.733</v>
      </c>
      <c r="I218" s="177"/>
      <c r="L218" s="173"/>
      <c r="M218" s="178"/>
      <c r="T218" s="179"/>
      <c r="AT218" s="174" t="s">
        <v>256</v>
      </c>
      <c r="AU218" s="174" t="s">
        <v>85</v>
      </c>
      <c r="AV218" s="14" t="s">
        <v>217</v>
      </c>
      <c r="AW218" s="14" t="s">
        <v>32</v>
      </c>
      <c r="AX218" s="14" t="s">
        <v>76</v>
      </c>
      <c r="AY218" s="174" t="s">
        <v>190</v>
      </c>
    </row>
    <row r="219" spans="2:65" s="12" customFormat="1">
      <c r="B219" s="160"/>
      <c r="D219" s="153" t="s">
        <v>256</v>
      </c>
      <c r="E219" s="161" t="s">
        <v>1</v>
      </c>
      <c r="F219" s="162" t="s">
        <v>3677</v>
      </c>
      <c r="H219" s="163">
        <v>213.71899999999999</v>
      </c>
      <c r="I219" s="164"/>
      <c r="L219" s="160"/>
      <c r="M219" s="165"/>
      <c r="T219" s="166"/>
      <c r="AT219" s="161" t="s">
        <v>256</v>
      </c>
      <c r="AU219" s="161" t="s">
        <v>85</v>
      </c>
      <c r="AV219" s="12" t="s">
        <v>85</v>
      </c>
      <c r="AW219" s="12" t="s">
        <v>32</v>
      </c>
      <c r="AX219" s="12" t="s">
        <v>83</v>
      </c>
      <c r="AY219" s="161" t="s">
        <v>190</v>
      </c>
    </row>
    <row r="220" spans="2:65" s="11" customFormat="1" ht="22.9" customHeight="1">
      <c r="B220" s="124"/>
      <c r="D220" s="125" t="s">
        <v>75</v>
      </c>
      <c r="E220" s="134" t="s">
        <v>1282</v>
      </c>
      <c r="F220" s="134" t="s">
        <v>1283</v>
      </c>
      <c r="I220" s="127"/>
      <c r="J220" s="135">
        <f>BK220</f>
        <v>0</v>
      </c>
      <c r="L220" s="124"/>
      <c r="M220" s="129"/>
      <c r="P220" s="130">
        <f>SUM(P221:P222)</f>
        <v>0</v>
      </c>
      <c r="R220" s="130">
        <f>SUM(R221:R222)</f>
        <v>0</v>
      </c>
      <c r="T220" s="131">
        <f>SUM(T221:T222)</f>
        <v>0</v>
      </c>
      <c r="AR220" s="125" t="s">
        <v>83</v>
      </c>
      <c r="AT220" s="132" t="s">
        <v>75</v>
      </c>
      <c r="AU220" s="132" t="s">
        <v>83</v>
      </c>
      <c r="AY220" s="125" t="s">
        <v>190</v>
      </c>
      <c r="BK220" s="133">
        <f>SUM(BK221:BK222)</f>
        <v>0</v>
      </c>
    </row>
    <row r="221" spans="2:65" s="1" customFormat="1" ht="49.15" customHeight="1">
      <c r="B221" s="32"/>
      <c r="C221" s="136" t="s">
        <v>414</v>
      </c>
      <c r="D221" s="136" t="s">
        <v>193</v>
      </c>
      <c r="E221" s="137" t="s">
        <v>3678</v>
      </c>
      <c r="F221" s="138" t="s">
        <v>3679</v>
      </c>
      <c r="G221" s="139" t="s">
        <v>380</v>
      </c>
      <c r="H221" s="140">
        <v>0.44900000000000001</v>
      </c>
      <c r="I221" s="141"/>
      <c r="J221" s="142">
        <f>ROUND(I221*H221,2)</f>
        <v>0</v>
      </c>
      <c r="K221" s="138" t="s">
        <v>197</v>
      </c>
      <c r="L221" s="32"/>
      <c r="M221" s="143" t="s">
        <v>1</v>
      </c>
      <c r="N221" s="144" t="s">
        <v>41</v>
      </c>
      <c r="P221" s="145">
        <f>O221*H221</f>
        <v>0</v>
      </c>
      <c r="Q221" s="145">
        <v>0</v>
      </c>
      <c r="R221" s="145">
        <f>Q221*H221</f>
        <v>0</v>
      </c>
      <c r="S221" s="145">
        <v>0</v>
      </c>
      <c r="T221" s="146">
        <f>S221*H221</f>
        <v>0</v>
      </c>
      <c r="AR221" s="147" t="s">
        <v>217</v>
      </c>
      <c r="AT221" s="147" t="s">
        <v>193</v>
      </c>
      <c r="AU221" s="147" t="s">
        <v>85</v>
      </c>
      <c r="AY221" s="17" t="s">
        <v>190</v>
      </c>
      <c r="BE221" s="148">
        <f>IF(N221="základní",J221,0)</f>
        <v>0</v>
      </c>
      <c r="BF221" s="148">
        <f>IF(N221="snížená",J221,0)</f>
        <v>0</v>
      </c>
      <c r="BG221" s="148">
        <f>IF(N221="zákl. přenesená",J221,0)</f>
        <v>0</v>
      </c>
      <c r="BH221" s="148">
        <f>IF(N221="sníž. přenesená",J221,0)</f>
        <v>0</v>
      </c>
      <c r="BI221" s="148">
        <f>IF(N221="nulová",J221,0)</f>
        <v>0</v>
      </c>
      <c r="BJ221" s="17" t="s">
        <v>83</v>
      </c>
      <c r="BK221" s="148">
        <f>ROUND(I221*H221,2)</f>
        <v>0</v>
      </c>
      <c r="BL221" s="17" t="s">
        <v>217</v>
      </c>
      <c r="BM221" s="147" t="s">
        <v>3680</v>
      </c>
    </row>
    <row r="222" spans="2:65" s="1" customFormat="1">
      <c r="B222" s="32"/>
      <c r="D222" s="149" t="s">
        <v>200</v>
      </c>
      <c r="F222" s="150" t="s">
        <v>3681</v>
      </c>
      <c r="I222" s="151"/>
      <c r="L222" s="32"/>
      <c r="M222" s="203"/>
      <c r="N222" s="157"/>
      <c r="O222" s="157"/>
      <c r="P222" s="157"/>
      <c r="Q222" s="157"/>
      <c r="R222" s="157"/>
      <c r="S222" s="157"/>
      <c r="T222" s="204"/>
      <c r="AT222" s="17" t="s">
        <v>200</v>
      </c>
      <c r="AU222" s="17" t="s">
        <v>85</v>
      </c>
    </row>
    <row r="223" spans="2:65" s="1" customFormat="1" ht="6.95" customHeight="1">
      <c r="B223" s="44"/>
      <c r="C223" s="45"/>
      <c r="D223" s="45"/>
      <c r="E223" s="45"/>
      <c r="F223" s="45"/>
      <c r="G223" s="45"/>
      <c r="H223" s="45"/>
      <c r="I223" s="45"/>
      <c r="J223" s="45"/>
      <c r="K223" s="45"/>
      <c r="L223" s="32"/>
    </row>
  </sheetData>
  <sheetProtection algorithmName="SHA-512" hashValue="eNs+UDqvOy4sZ4E9q1xUU7Uv2q/e1jmB2iwVIt/i662JGYukata7BPla7jznUniWp6G9X9np7txlcKN/R8Kl1A==" saltValue="vUmPb2KazVD2k4KKWHMjkpcQzfdVARdF2wwG52PTaVQZmP5ccBjhEsQyAYS9vAOU85xexr2sMzvfxT/+mWWuBA==" spinCount="100000" sheet="1" objects="1" scenarios="1" formatColumns="0" formatRows="0" autoFilter="0"/>
  <autoFilter ref="C122:K222" xr:uid="{00000000-0009-0000-0000-00000D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hyperlinks>
    <hyperlink ref="F127" r:id="rId1" xr:uid="{00000000-0004-0000-0D00-000000000000}"/>
    <hyperlink ref="F133" r:id="rId2" xr:uid="{00000000-0004-0000-0D00-000001000000}"/>
    <hyperlink ref="F138" r:id="rId3" xr:uid="{00000000-0004-0000-0D00-000002000000}"/>
    <hyperlink ref="F143" r:id="rId4" xr:uid="{00000000-0004-0000-0D00-000003000000}"/>
    <hyperlink ref="F149" r:id="rId5" xr:uid="{00000000-0004-0000-0D00-000004000000}"/>
    <hyperlink ref="F155" r:id="rId6" xr:uid="{00000000-0004-0000-0D00-000005000000}"/>
    <hyperlink ref="F161" r:id="rId7" xr:uid="{00000000-0004-0000-0D00-000006000000}"/>
    <hyperlink ref="F166" r:id="rId8" xr:uid="{00000000-0004-0000-0D00-000007000000}"/>
    <hyperlink ref="F172" r:id="rId9" xr:uid="{00000000-0004-0000-0D00-000008000000}"/>
    <hyperlink ref="F174" r:id="rId10" xr:uid="{00000000-0004-0000-0D00-000009000000}"/>
    <hyperlink ref="F188" r:id="rId11" xr:uid="{00000000-0004-0000-0D00-00000A000000}"/>
    <hyperlink ref="F194" r:id="rId12" xr:uid="{00000000-0004-0000-0D00-00000B000000}"/>
    <hyperlink ref="F199" r:id="rId13" xr:uid="{00000000-0004-0000-0D00-00000C000000}"/>
    <hyperlink ref="F205" r:id="rId14" xr:uid="{00000000-0004-0000-0D00-00000D000000}"/>
    <hyperlink ref="F211" r:id="rId15" xr:uid="{00000000-0004-0000-0D00-00000E000000}"/>
    <hyperlink ref="F214" r:id="rId16" xr:uid="{00000000-0004-0000-0D00-00000F000000}"/>
    <hyperlink ref="F222" r:id="rId17" xr:uid="{00000000-0004-0000-0D00-00001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8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9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142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158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56" t="str">
        <f>'Rekapitulace stavby'!K6</f>
        <v>Multifunkční sportovní a kulturní centrum (MFSKC) - křižovatka 4. brána BVV</v>
      </c>
      <c r="F7" s="257"/>
      <c r="G7" s="257"/>
      <c r="H7" s="257"/>
      <c r="L7" s="20"/>
    </row>
    <row r="8" spans="2:46" ht="12" customHeight="1">
      <c r="B8" s="20"/>
      <c r="D8" s="27" t="s">
        <v>159</v>
      </c>
      <c r="L8" s="20"/>
    </row>
    <row r="9" spans="2:46" s="1" customFormat="1" ht="16.5" customHeight="1">
      <c r="B9" s="32"/>
      <c r="E9" s="256" t="s">
        <v>3575</v>
      </c>
      <c r="F9" s="255"/>
      <c r="G9" s="255"/>
      <c r="H9" s="255"/>
      <c r="L9" s="32"/>
    </row>
    <row r="10" spans="2:46" s="1" customFormat="1" ht="12" customHeight="1">
      <c r="B10" s="32"/>
      <c r="D10" s="27" t="s">
        <v>161</v>
      </c>
      <c r="L10" s="32"/>
    </row>
    <row r="11" spans="2:46" s="1" customFormat="1" ht="16.5" customHeight="1">
      <c r="B11" s="32"/>
      <c r="E11" s="234" t="s">
        <v>3682</v>
      </c>
      <c r="F11" s="255"/>
      <c r="G11" s="255"/>
      <c r="H11" s="255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34</v>
      </c>
      <c r="I14" s="27" t="s">
        <v>22</v>
      </c>
      <c r="J14" s="52" t="str">
        <f>'Rekapitulace stavby'!AN8</f>
        <v>4. 2. 2022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>Brněnské komunikace a.s.</v>
      </c>
      <c r="I17" s="27" t="s">
        <v>27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8" t="str">
        <f>'Rekapitulace stavby'!E14</f>
        <v>Vyplň údaj</v>
      </c>
      <c r="F20" s="244"/>
      <c r="G20" s="244"/>
      <c r="H20" s="24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>VIAPONT s.r.o.</v>
      </c>
      <c r="I23" s="27" t="s">
        <v>27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48" t="s">
        <v>1</v>
      </c>
      <c r="F29" s="248"/>
      <c r="G29" s="248"/>
      <c r="H29" s="24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ROUND(J124,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ROUND((SUM(BE124:BE196)),  2)</f>
        <v>0</v>
      </c>
      <c r="I35" s="96">
        <v>0.21</v>
      </c>
      <c r="J35" s="86">
        <f>ROUND(((SUM(BE124:BE196))*I35),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ROUND((SUM(BF124:BF196)),  2)</f>
        <v>0</v>
      </c>
      <c r="I36" s="96">
        <v>0.15</v>
      </c>
      <c r="J36" s="86">
        <f>ROUND(((SUM(BF124:BF196))*I36),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ROUND((SUM(BG124:BG196)),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ROUND((SUM(BH124:BH196)),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ROUND((SUM(BI124:BI196)),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163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56" t="str">
        <f>E7</f>
        <v>Multifunkční sportovní a kulturní centrum (MFSKC) - křižovatka 4. brána BVV</v>
      </c>
      <c r="F85" s="257"/>
      <c r="G85" s="257"/>
      <c r="H85" s="257"/>
      <c r="L85" s="32"/>
    </row>
    <row r="86" spans="2:12" ht="12" customHeight="1">
      <c r="B86" s="20"/>
      <c r="C86" s="27" t="s">
        <v>159</v>
      </c>
      <c r="L86" s="20"/>
    </row>
    <row r="87" spans="2:12" s="1" customFormat="1" ht="16.5" customHeight="1">
      <c r="B87" s="32"/>
      <c r="E87" s="256" t="s">
        <v>3575</v>
      </c>
      <c r="F87" s="255"/>
      <c r="G87" s="255"/>
      <c r="H87" s="255"/>
      <c r="L87" s="32"/>
    </row>
    <row r="88" spans="2:12" s="1" customFormat="1" ht="12" customHeight="1">
      <c r="B88" s="32"/>
      <c r="C88" s="27" t="s">
        <v>161</v>
      </c>
      <c r="L88" s="32"/>
    </row>
    <row r="89" spans="2:12" s="1" customFormat="1" ht="16.5" customHeight="1">
      <c r="B89" s="32"/>
      <c r="E89" s="234" t="str">
        <f>E11</f>
        <v>501.1 - Přeložka STL plyn...</v>
      </c>
      <c r="F89" s="255"/>
      <c r="G89" s="255"/>
      <c r="H89" s="255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4. 2. 2022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Brněnské komunikace a.s.</v>
      </c>
      <c r="I93" s="27" t="s">
        <v>30</v>
      </c>
      <c r="J93" s="30" t="str">
        <f>E23</f>
        <v>VIAPONT s.r.o.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164</v>
      </c>
      <c r="D96" s="97"/>
      <c r="E96" s="97"/>
      <c r="F96" s="97"/>
      <c r="G96" s="97"/>
      <c r="H96" s="97"/>
      <c r="I96" s="97"/>
      <c r="J96" s="106" t="s">
        <v>165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166</v>
      </c>
      <c r="J98" s="66">
        <f>J124</f>
        <v>0</v>
      </c>
      <c r="L98" s="32"/>
      <c r="AU98" s="17" t="s">
        <v>167</v>
      </c>
    </row>
    <row r="99" spans="2:47" s="8" customFormat="1" ht="24.95" customHeight="1">
      <c r="B99" s="108"/>
      <c r="D99" s="109" t="s">
        <v>3154</v>
      </c>
      <c r="E99" s="110"/>
      <c r="F99" s="110"/>
      <c r="G99" s="110"/>
      <c r="H99" s="110"/>
      <c r="I99" s="110"/>
      <c r="J99" s="111">
        <f>J125</f>
        <v>0</v>
      </c>
      <c r="L99" s="108"/>
    </row>
    <row r="100" spans="2:47" s="9" customFormat="1" ht="19.899999999999999" customHeight="1">
      <c r="B100" s="112"/>
      <c r="D100" s="113" t="s">
        <v>3155</v>
      </c>
      <c r="E100" s="114"/>
      <c r="F100" s="114"/>
      <c r="G100" s="114"/>
      <c r="H100" s="114"/>
      <c r="I100" s="114"/>
      <c r="J100" s="115">
        <f>J126</f>
        <v>0</v>
      </c>
      <c r="L100" s="112"/>
    </row>
    <row r="101" spans="2:47" s="9" customFormat="1" ht="19.899999999999999" customHeight="1">
      <c r="B101" s="112"/>
      <c r="D101" s="113" t="s">
        <v>3683</v>
      </c>
      <c r="E101" s="114"/>
      <c r="F101" s="114"/>
      <c r="G101" s="114"/>
      <c r="H101" s="114"/>
      <c r="I101" s="114"/>
      <c r="J101" s="115">
        <f>J131</f>
        <v>0</v>
      </c>
      <c r="L101" s="112"/>
    </row>
    <row r="102" spans="2:47" s="8" customFormat="1" ht="24.95" customHeight="1">
      <c r="B102" s="108"/>
      <c r="D102" s="109" t="s">
        <v>168</v>
      </c>
      <c r="E102" s="110"/>
      <c r="F102" s="110"/>
      <c r="G102" s="110"/>
      <c r="H102" s="110"/>
      <c r="I102" s="110"/>
      <c r="J102" s="111">
        <f>J193</f>
        <v>0</v>
      </c>
      <c r="L102" s="108"/>
    </row>
    <row r="103" spans="2:47" s="1" customFormat="1" ht="21.75" customHeight="1">
      <c r="B103" s="32"/>
      <c r="L103" s="32"/>
    </row>
    <row r="104" spans="2:47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47" s="1" customFormat="1" ht="6.95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47" s="1" customFormat="1" ht="24.95" customHeight="1">
      <c r="B109" s="32"/>
      <c r="C109" s="21" t="s">
        <v>174</v>
      </c>
      <c r="L109" s="32"/>
    </row>
    <row r="110" spans="2:47" s="1" customFormat="1" ht="6.95" customHeight="1">
      <c r="B110" s="32"/>
      <c r="L110" s="32"/>
    </row>
    <row r="111" spans="2:47" s="1" customFormat="1" ht="12" customHeight="1">
      <c r="B111" s="32"/>
      <c r="C111" s="27" t="s">
        <v>16</v>
      </c>
      <c r="L111" s="32"/>
    </row>
    <row r="112" spans="2:47" s="1" customFormat="1" ht="26.25" customHeight="1">
      <c r="B112" s="32"/>
      <c r="E112" s="256" t="str">
        <f>E7</f>
        <v>Multifunkční sportovní a kulturní centrum (MFSKC) - křižovatka 4. brána BVV</v>
      </c>
      <c r="F112" s="257"/>
      <c r="G112" s="257"/>
      <c r="H112" s="257"/>
      <c r="L112" s="32"/>
    </row>
    <row r="113" spans="2:65" ht="12" customHeight="1">
      <c r="B113" s="20"/>
      <c r="C113" s="27" t="s">
        <v>159</v>
      </c>
      <c r="L113" s="20"/>
    </row>
    <row r="114" spans="2:65" s="1" customFormat="1" ht="16.5" customHeight="1">
      <c r="B114" s="32"/>
      <c r="E114" s="256" t="s">
        <v>3575</v>
      </c>
      <c r="F114" s="255"/>
      <c r="G114" s="255"/>
      <c r="H114" s="255"/>
      <c r="L114" s="32"/>
    </row>
    <row r="115" spans="2:65" s="1" customFormat="1" ht="12" customHeight="1">
      <c r="B115" s="32"/>
      <c r="C115" s="27" t="s">
        <v>161</v>
      </c>
      <c r="L115" s="32"/>
    </row>
    <row r="116" spans="2:65" s="1" customFormat="1" ht="16.5" customHeight="1">
      <c r="B116" s="32"/>
      <c r="E116" s="234" t="str">
        <f>E11</f>
        <v>501.1 - Přeložka STL plyn...</v>
      </c>
      <c r="F116" s="255"/>
      <c r="G116" s="255"/>
      <c r="H116" s="255"/>
      <c r="L116" s="32"/>
    </row>
    <row r="117" spans="2:65" s="1" customFormat="1" ht="6.95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F14</f>
        <v xml:space="preserve"> </v>
      </c>
      <c r="I118" s="27" t="s">
        <v>22</v>
      </c>
      <c r="J118" s="52" t="str">
        <f>IF(J14="","",J14)</f>
        <v>4. 2. 2022</v>
      </c>
      <c r="L118" s="32"/>
    </row>
    <row r="119" spans="2:65" s="1" customFormat="1" ht="6.95" customHeight="1">
      <c r="B119" s="32"/>
      <c r="L119" s="32"/>
    </row>
    <row r="120" spans="2:65" s="1" customFormat="1" ht="15.2" customHeight="1">
      <c r="B120" s="32"/>
      <c r="C120" s="27" t="s">
        <v>24</v>
      </c>
      <c r="F120" s="25" t="str">
        <f>E17</f>
        <v>Brněnské komunikace a.s.</v>
      </c>
      <c r="I120" s="27" t="s">
        <v>30</v>
      </c>
      <c r="J120" s="30" t="str">
        <f>E23</f>
        <v>VIAPONT s.r.o.</v>
      </c>
      <c r="L120" s="32"/>
    </row>
    <row r="121" spans="2:65" s="1" customFormat="1" ht="15.2" customHeight="1">
      <c r="B121" s="32"/>
      <c r="C121" s="27" t="s">
        <v>28</v>
      </c>
      <c r="F121" s="25" t="str">
        <f>IF(E20="","",E20)</f>
        <v>Vyplň údaj</v>
      </c>
      <c r="I121" s="27" t="s">
        <v>33</v>
      </c>
      <c r="J121" s="30" t="str">
        <f>E26</f>
        <v xml:space="preserve"> 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6"/>
      <c r="C123" s="117" t="s">
        <v>175</v>
      </c>
      <c r="D123" s="118" t="s">
        <v>61</v>
      </c>
      <c r="E123" s="118" t="s">
        <v>57</v>
      </c>
      <c r="F123" s="118" t="s">
        <v>58</v>
      </c>
      <c r="G123" s="118" t="s">
        <v>176</v>
      </c>
      <c r="H123" s="118" t="s">
        <v>177</v>
      </c>
      <c r="I123" s="118" t="s">
        <v>178</v>
      </c>
      <c r="J123" s="118" t="s">
        <v>165</v>
      </c>
      <c r="K123" s="119" t="s">
        <v>179</v>
      </c>
      <c r="L123" s="116"/>
      <c r="M123" s="59" t="s">
        <v>1</v>
      </c>
      <c r="N123" s="60" t="s">
        <v>40</v>
      </c>
      <c r="O123" s="60" t="s">
        <v>180</v>
      </c>
      <c r="P123" s="60" t="s">
        <v>181</v>
      </c>
      <c r="Q123" s="60" t="s">
        <v>182</v>
      </c>
      <c r="R123" s="60" t="s">
        <v>183</v>
      </c>
      <c r="S123" s="60" t="s">
        <v>184</v>
      </c>
      <c r="T123" s="61" t="s">
        <v>185</v>
      </c>
    </row>
    <row r="124" spans="2:65" s="1" customFormat="1" ht="22.9" customHeight="1">
      <c r="B124" s="32"/>
      <c r="C124" s="64" t="s">
        <v>186</v>
      </c>
      <c r="J124" s="120">
        <f>BK124</f>
        <v>0</v>
      </c>
      <c r="L124" s="32"/>
      <c r="M124" s="62"/>
      <c r="N124" s="53"/>
      <c r="O124" s="53"/>
      <c r="P124" s="121">
        <f>P125+P193</f>
        <v>0</v>
      </c>
      <c r="Q124" s="53"/>
      <c r="R124" s="121">
        <f>R125+R193</f>
        <v>0</v>
      </c>
      <c r="S124" s="53"/>
      <c r="T124" s="122">
        <f>T125+T193</f>
        <v>0</v>
      </c>
      <c r="AT124" s="17" t="s">
        <v>75</v>
      </c>
      <c r="AU124" s="17" t="s">
        <v>167</v>
      </c>
      <c r="BK124" s="123">
        <f>BK125+BK193</f>
        <v>0</v>
      </c>
    </row>
    <row r="125" spans="2:65" s="11" customFormat="1" ht="25.9" customHeight="1">
      <c r="B125" s="124"/>
      <c r="D125" s="125" t="s">
        <v>75</v>
      </c>
      <c r="E125" s="126" t="s">
        <v>615</v>
      </c>
      <c r="F125" s="126" t="s">
        <v>3173</v>
      </c>
      <c r="I125" s="127"/>
      <c r="J125" s="128">
        <f>BK125</f>
        <v>0</v>
      </c>
      <c r="L125" s="124"/>
      <c r="M125" s="129"/>
      <c r="P125" s="130">
        <f>P126+P131</f>
        <v>0</v>
      </c>
      <c r="R125" s="130">
        <f>R126+R131</f>
        <v>0</v>
      </c>
      <c r="T125" s="131">
        <f>T126+T131</f>
        <v>0</v>
      </c>
      <c r="AR125" s="125" t="s">
        <v>209</v>
      </c>
      <c r="AT125" s="132" t="s">
        <v>75</v>
      </c>
      <c r="AU125" s="132" t="s">
        <v>76</v>
      </c>
      <c r="AY125" s="125" t="s">
        <v>190</v>
      </c>
      <c r="BK125" s="133">
        <f>BK126+BK131</f>
        <v>0</v>
      </c>
    </row>
    <row r="126" spans="2:65" s="11" customFormat="1" ht="22.9" customHeight="1">
      <c r="B126" s="124"/>
      <c r="D126" s="125" t="s">
        <v>75</v>
      </c>
      <c r="E126" s="134" t="s">
        <v>3174</v>
      </c>
      <c r="F126" s="134" t="s">
        <v>3175</v>
      </c>
      <c r="I126" s="127"/>
      <c r="J126" s="135">
        <f>BK126</f>
        <v>0</v>
      </c>
      <c r="L126" s="124"/>
      <c r="M126" s="129"/>
      <c r="P126" s="130">
        <f>SUM(P127:P130)</f>
        <v>0</v>
      </c>
      <c r="R126" s="130">
        <f>SUM(R127:R130)</f>
        <v>0</v>
      </c>
      <c r="T126" s="131">
        <f>SUM(T127:T130)</f>
        <v>0</v>
      </c>
      <c r="AR126" s="125" t="s">
        <v>209</v>
      </c>
      <c r="AT126" s="132" t="s">
        <v>75</v>
      </c>
      <c r="AU126" s="132" t="s">
        <v>83</v>
      </c>
      <c r="AY126" s="125" t="s">
        <v>190</v>
      </c>
      <c r="BK126" s="133">
        <f>SUM(BK127:BK130)</f>
        <v>0</v>
      </c>
    </row>
    <row r="127" spans="2:65" s="1" customFormat="1" ht="16.5" customHeight="1">
      <c r="B127" s="32"/>
      <c r="C127" s="136" t="s">
        <v>83</v>
      </c>
      <c r="D127" s="136" t="s">
        <v>193</v>
      </c>
      <c r="E127" s="137" t="s">
        <v>3684</v>
      </c>
      <c r="F127" s="138" t="s">
        <v>3685</v>
      </c>
      <c r="G127" s="139" t="s">
        <v>435</v>
      </c>
      <c r="H127" s="140">
        <v>220</v>
      </c>
      <c r="I127" s="141"/>
      <c r="J127" s="142">
        <f>ROUND(I127*H127,2)</f>
        <v>0</v>
      </c>
      <c r="K127" s="138" t="s">
        <v>1</v>
      </c>
      <c r="L127" s="32"/>
      <c r="M127" s="143" t="s">
        <v>1</v>
      </c>
      <c r="N127" s="144" t="s">
        <v>41</v>
      </c>
      <c r="P127" s="145">
        <f>O127*H127</f>
        <v>0</v>
      </c>
      <c r="Q127" s="145">
        <v>0</v>
      </c>
      <c r="R127" s="145">
        <f>Q127*H127</f>
        <v>0</v>
      </c>
      <c r="S127" s="145">
        <v>0</v>
      </c>
      <c r="T127" s="146">
        <f>S127*H127</f>
        <v>0</v>
      </c>
      <c r="AR127" s="147" t="s">
        <v>825</v>
      </c>
      <c r="AT127" s="147" t="s">
        <v>193</v>
      </c>
      <c r="AU127" s="147" t="s">
        <v>85</v>
      </c>
      <c r="AY127" s="17" t="s">
        <v>190</v>
      </c>
      <c r="BE127" s="148">
        <f>IF(N127="základní",J127,0)</f>
        <v>0</v>
      </c>
      <c r="BF127" s="148">
        <f>IF(N127="snížená",J127,0)</f>
        <v>0</v>
      </c>
      <c r="BG127" s="148">
        <f>IF(N127="zákl. přenesená",J127,0)</f>
        <v>0</v>
      </c>
      <c r="BH127" s="148">
        <f>IF(N127="sníž. přenesená",J127,0)</f>
        <v>0</v>
      </c>
      <c r="BI127" s="148">
        <f>IF(N127="nulová",J127,0)</f>
        <v>0</v>
      </c>
      <c r="BJ127" s="17" t="s">
        <v>83</v>
      </c>
      <c r="BK127" s="148">
        <f>ROUND(I127*H127,2)</f>
        <v>0</v>
      </c>
      <c r="BL127" s="17" t="s">
        <v>825</v>
      </c>
      <c r="BM127" s="147" t="s">
        <v>85</v>
      </c>
    </row>
    <row r="128" spans="2:65" s="1" customFormat="1" ht="37.9" customHeight="1">
      <c r="B128" s="32"/>
      <c r="C128" s="136" t="s">
        <v>85</v>
      </c>
      <c r="D128" s="136" t="s">
        <v>193</v>
      </c>
      <c r="E128" s="137" t="s">
        <v>3686</v>
      </c>
      <c r="F128" s="138" t="s">
        <v>3687</v>
      </c>
      <c r="G128" s="139" t="s">
        <v>435</v>
      </c>
      <c r="H128" s="140">
        <v>220</v>
      </c>
      <c r="I128" s="141"/>
      <c r="J128" s="142">
        <f>ROUND(I128*H128,2)</f>
        <v>0</v>
      </c>
      <c r="K128" s="138" t="s">
        <v>1</v>
      </c>
      <c r="L128" s="32"/>
      <c r="M128" s="143" t="s">
        <v>1</v>
      </c>
      <c r="N128" s="144" t="s">
        <v>41</v>
      </c>
      <c r="P128" s="145">
        <f>O128*H128</f>
        <v>0</v>
      </c>
      <c r="Q128" s="145">
        <v>0</v>
      </c>
      <c r="R128" s="145">
        <f>Q128*H128</f>
        <v>0</v>
      </c>
      <c r="S128" s="145">
        <v>0</v>
      </c>
      <c r="T128" s="146">
        <f>S128*H128</f>
        <v>0</v>
      </c>
      <c r="AR128" s="147" t="s">
        <v>825</v>
      </c>
      <c r="AT128" s="147" t="s">
        <v>193</v>
      </c>
      <c r="AU128" s="147" t="s">
        <v>85</v>
      </c>
      <c r="AY128" s="17" t="s">
        <v>190</v>
      </c>
      <c r="BE128" s="148">
        <f>IF(N128="základní",J128,0)</f>
        <v>0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7" t="s">
        <v>83</v>
      </c>
      <c r="BK128" s="148">
        <f>ROUND(I128*H128,2)</f>
        <v>0</v>
      </c>
      <c r="BL128" s="17" t="s">
        <v>825</v>
      </c>
      <c r="BM128" s="147" t="s">
        <v>217</v>
      </c>
    </row>
    <row r="129" spans="2:65" s="1" customFormat="1" ht="16.5" customHeight="1">
      <c r="B129" s="32"/>
      <c r="C129" s="183" t="s">
        <v>209</v>
      </c>
      <c r="D129" s="183" t="s">
        <v>615</v>
      </c>
      <c r="E129" s="184" t="s">
        <v>3688</v>
      </c>
      <c r="F129" s="185" t="s">
        <v>3689</v>
      </c>
      <c r="G129" s="186" t="s">
        <v>3690</v>
      </c>
      <c r="H129" s="187">
        <v>220</v>
      </c>
      <c r="I129" s="188"/>
      <c r="J129" s="189">
        <f>ROUND(I129*H129,2)</f>
        <v>0</v>
      </c>
      <c r="K129" s="185" t="s">
        <v>1</v>
      </c>
      <c r="L129" s="190"/>
      <c r="M129" s="191" t="s">
        <v>1</v>
      </c>
      <c r="N129" s="192" t="s">
        <v>41</v>
      </c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AR129" s="147" t="s">
        <v>2953</v>
      </c>
      <c r="AT129" s="147" t="s">
        <v>615</v>
      </c>
      <c r="AU129" s="147" t="s">
        <v>85</v>
      </c>
      <c r="AY129" s="17" t="s">
        <v>190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7" t="s">
        <v>83</v>
      </c>
      <c r="BK129" s="148">
        <f>ROUND(I129*H129,2)</f>
        <v>0</v>
      </c>
      <c r="BL129" s="17" t="s">
        <v>825</v>
      </c>
      <c r="BM129" s="147" t="s">
        <v>231</v>
      </c>
    </row>
    <row r="130" spans="2:65" s="1" customFormat="1" ht="16.5" customHeight="1">
      <c r="B130" s="32"/>
      <c r="C130" s="136" t="s">
        <v>217</v>
      </c>
      <c r="D130" s="136" t="s">
        <v>193</v>
      </c>
      <c r="E130" s="137" t="s">
        <v>3691</v>
      </c>
      <c r="F130" s="138" t="s">
        <v>3692</v>
      </c>
      <c r="G130" s="139" t="s">
        <v>196</v>
      </c>
      <c r="H130" s="140">
        <v>1</v>
      </c>
      <c r="I130" s="141"/>
      <c r="J130" s="142">
        <f>ROUND(I130*H130,2)</f>
        <v>0</v>
      </c>
      <c r="K130" s="138" t="s">
        <v>1</v>
      </c>
      <c r="L130" s="32"/>
      <c r="M130" s="143" t="s">
        <v>1</v>
      </c>
      <c r="N130" s="144" t="s">
        <v>41</v>
      </c>
      <c r="P130" s="145">
        <f>O130*H130</f>
        <v>0</v>
      </c>
      <c r="Q130" s="145">
        <v>0</v>
      </c>
      <c r="R130" s="145">
        <f>Q130*H130</f>
        <v>0</v>
      </c>
      <c r="S130" s="145">
        <v>0</v>
      </c>
      <c r="T130" s="146">
        <f>S130*H130</f>
        <v>0</v>
      </c>
      <c r="AR130" s="147" t="s">
        <v>825</v>
      </c>
      <c r="AT130" s="147" t="s">
        <v>193</v>
      </c>
      <c r="AU130" s="147" t="s">
        <v>85</v>
      </c>
      <c r="AY130" s="17" t="s">
        <v>190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7" t="s">
        <v>83</v>
      </c>
      <c r="BK130" s="148">
        <f>ROUND(I130*H130,2)</f>
        <v>0</v>
      </c>
      <c r="BL130" s="17" t="s">
        <v>825</v>
      </c>
      <c r="BM130" s="147" t="s">
        <v>500</v>
      </c>
    </row>
    <row r="131" spans="2:65" s="11" customFormat="1" ht="22.9" customHeight="1">
      <c r="B131" s="124"/>
      <c r="D131" s="125" t="s">
        <v>75</v>
      </c>
      <c r="E131" s="134" t="s">
        <v>3693</v>
      </c>
      <c r="F131" s="134" t="s">
        <v>3694</v>
      </c>
      <c r="I131" s="127"/>
      <c r="J131" s="135">
        <f>BK131</f>
        <v>0</v>
      </c>
      <c r="L131" s="124"/>
      <c r="M131" s="129"/>
      <c r="P131" s="130">
        <f>SUM(P132:P192)</f>
        <v>0</v>
      </c>
      <c r="R131" s="130">
        <f>SUM(R132:R192)</f>
        <v>0</v>
      </c>
      <c r="T131" s="131">
        <f>SUM(T132:T192)</f>
        <v>0</v>
      </c>
      <c r="AR131" s="125" t="s">
        <v>209</v>
      </c>
      <c r="AT131" s="132" t="s">
        <v>75</v>
      </c>
      <c r="AU131" s="132" t="s">
        <v>83</v>
      </c>
      <c r="AY131" s="125" t="s">
        <v>190</v>
      </c>
      <c r="BK131" s="133">
        <f>SUM(BK132:BK192)</f>
        <v>0</v>
      </c>
    </row>
    <row r="132" spans="2:65" s="1" customFormat="1" ht="24.2" customHeight="1">
      <c r="B132" s="32"/>
      <c r="C132" s="136" t="s">
        <v>189</v>
      </c>
      <c r="D132" s="136" t="s">
        <v>193</v>
      </c>
      <c r="E132" s="137" t="s">
        <v>3695</v>
      </c>
      <c r="F132" s="138" t="s">
        <v>3696</v>
      </c>
      <c r="G132" s="139" t="s">
        <v>435</v>
      </c>
      <c r="H132" s="140">
        <v>90</v>
      </c>
      <c r="I132" s="141"/>
      <c r="J132" s="142">
        <f>ROUND(I132*H132,2)</f>
        <v>0</v>
      </c>
      <c r="K132" s="138" t="s">
        <v>1</v>
      </c>
      <c r="L132" s="32"/>
      <c r="M132" s="143" t="s">
        <v>1</v>
      </c>
      <c r="N132" s="144" t="s">
        <v>41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825</v>
      </c>
      <c r="AT132" s="147" t="s">
        <v>193</v>
      </c>
      <c r="AU132" s="147" t="s">
        <v>85</v>
      </c>
      <c r="AY132" s="17" t="s">
        <v>190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83</v>
      </c>
      <c r="BK132" s="148">
        <f>ROUND(I132*H132,2)</f>
        <v>0</v>
      </c>
      <c r="BL132" s="17" t="s">
        <v>825</v>
      </c>
      <c r="BM132" s="147" t="s">
        <v>511</v>
      </c>
    </row>
    <row r="133" spans="2:65" s="1" customFormat="1" ht="16.5" customHeight="1">
      <c r="B133" s="32"/>
      <c r="C133" s="136" t="s">
        <v>231</v>
      </c>
      <c r="D133" s="136" t="s">
        <v>193</v>
      </c>
      <c r="E133" s="137" t="s">
        <v>3697</v>
      </c>
      <c r="F133" s="138" t="s">
        <v>3698</v>
      </c>
      <c r="G133" s="139" t="s">
        <v>196</v>
      </c>
      <c r="H133" s="140">
        <v>1</v>
      </c>
      <c r="I133" s="141"/>
      <c r="J133" s="142">
        <f>ROUND(I133*H133,2)</f>
        <v>0</v>
      </c>
      <c r="K133" s="138" t="s">
        <v>1</v>
      </c>
      <c r="L133" s="32"/>
      <c r="M133" s="143" t="s">
        <v>1</v>
      </c>
      <c r="N133" s="144" t="s">
        <v>41</v>
      </c>
      <c r="P133" s="145">
        <f>O133*H133</f>
        <v>0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AR133" s="147" t="s">
        <v>825</v>
      </c>
      <c r="AT133" s="147" t="s">
        <v>193</v>
      </c>
      <c r="AU133" s="147" t="s">
        <v>85</v>
      </c>
      <c r="AY133" s="17" t="s">
        <v>190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7" t="s">
        <v>83</v>
      </c>
      <c r="BK133" s="148">
        <f>ROUND(I133*H133,2)</f>
        <v>0</v>
      </c>
      <c r="BL133" s="17" t="s">
        <v>825</v>
      </c>
      <c r="BM133" s="147" t="s">
        <v>526</v>
      </c>
    </row>
    <row r="134" spans="2:65" s="1" customFormat="1" ht="16.5" customHeight="1">
      <c r="B134" s="32"/>
      <c r="C134" s="136" t="s">
        <v>238</v>
      </c>
      <c r="D134" s="136" t="s">
        <v>193</v>
      </c>
      <c r="E134" s="137" t="s">
        <v>3699</v>
      </c>
      <c r="F134" s="138" t="s">
        <v>3700</v>
      </c>
      <c r="G134" s="139" t="s">
        <v>196</v>
      </c>
      <c r="H134" s="140">
        <v>1</v>
      </c>
      <c r="I134" s="141"/>
      <c r="J134" s="142">
        <f>ROUND(I134*H134,2)</f>
        <v>0</v>
      </c>
      <c r="K134" s="138" t="s">
        <v>1</v>
      </c>
      <c r="L134" s="32"/>
      <c r="M134" s="143" t="s">
        <v>1</v>
      </c>
      <c r="N134" s="144" t="s">
        <v>41</v>
      </c>
      <c r="P134" s="145">
        <f>O134*H134</f>
        <v>0</v>
      </c>
      <c r="Q134" s="145">
        <v>0</v>
      </c>
      <c r="R134" s="145">
        <f>Q134*H134</f>
        <v>0</v>
      </c>
      <c r="S134" s="145">
        <v>0</v>
      </c>
      <c r="T134" s="146">
        <f>S134*H134</f>
        <v>0</v>
      </c>
      <c r="AR134" s="147" t="s">
        <v>825</v>
      </c>
      <c r="AT134" s="147" t="s">
        <v>193</v>
      </c>
      <c r="AU134" s="147" t="s">
        <v>85</v>
      </c>
      <c r="AY134" s="17" t="s">
        <v>190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83</v>
      </c>
      <c r="BK134" s="148">
        <f>ROUND(I134*H134,2)</f>
        <v>0</v>
      </c>
      <c r="BL134" s="17" t="s">
        <v>825</v>
      </c>
      <c r="BM134" s="147" t="s">
        <v>349</v>
      </c>
    </row>
    <row r="135" spans="2:65" s="1" customFormat="1" ht="24.2" customHeight="1">
      <c r="B135" s="32"/>
      <c r="C135" s="136" t="s">
        <v>500</v>
      </c>
      <c r="D135" s="136" t="s">
        <v>193</v>
      </c>
      <c r="E135" s="137" t="s">
        <v>3701</v>
      </c>
      <c r="F135" s="138" t="s">
        <v>3702</v>
      </c>
      <c r="G135" s="139" t="s">
        <v>196</v>
      </c>
      <c r="H135" s="140">
        <v>1</v>
      </c>
      <c r="I135" s="141"/>
      <c r="J135" s="142">
        <f>ROUND(I135*H135,2)</f>
        <v>0</v>
      </c>
      <c r="K135" s="138" t="s">
        <v>1</v>
      </c>
      <c r="L135" s="32"/>
      <c r="M135" s="143" t="s">
        <v>1</v>
      </c>
      <c r="N135" s="144" t="s">
        <v>41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825</v>
      </c>
      <c r="AT135" s="147" t="s">
        <v>193</v>
      </c>
      <c r="AU135" s="147" t="s">
        <v>85</v>
      </c>
      <c r="AY135" s="17" t="s">
        <v>190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83</v>
      </c>
      <c r="BK135" s="148">
        <f>ROUND(I135*H135,2)</f>
        <v>0</v>
      </c>
      <c r="BL135" s="17" t="s">
        <v>825</v>
      </c>
      <c r="BM135" s="147" t="s">
        <v>367</v>
      </c>
    </row>
    <row r="136" spans="2:65" s="1" customFormat="1" ht="24.2" customHeight="1">
      <c r="B136" s="32"/>
      <c r="C136" s="136" t="s">
        <v>391</v>
      </c>
      <c r="D136" s="136" t="s">
        <v>193</v>
      </c>
      <c r="E136" s="137" t="s">
        <v>3703</v>
      </c>
      <c r="F136" s="138" t="s">
        <v>3704</v>
      </c>
      <c r="G136" s="139" t="s">
        <v>196</v>
      </c>
      <c r="H136" s="140">
        <v>1</v>
      </c>
      <c r="I136" s="141"/>
      <c r="J136" s="142">
        <f>ROUND(I136*H136,2)</f>
        <v>0</v>
      </c>
      <c r="K136" s="138" t="s">
        <v>1</v>
      </c>
      <c r="L136" s="32"/>
      <c r="M136" s="143" t="s">
        <v>1</v>
      </c>
      <c r="N136" s="144" t="s">
        <v>41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825</v>
      </c>
      <c r="AT136" s="147" t="s">
        <v>193</v>
      </c>
      <c r="AU136" s="147" t="s">
        <v>85</v>
      </c>
      <c r="AY136" s="17" t="s">
        <v>190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7" t="s">
        <v>83</v>
      </c>
      <c r="BK136" s="148">
        <f>ROUND(I136*H136,2)</f>
        <v>0</v>
      </c>
      <c r="BL136" s="17" t="s">
        <v>825</v>
      </c>
      <c r="BM136" s="147" t="s">
        <v>414</v>
      </c>
    </row>
    <row r="137" spans="2:65" s="1" customFormat="1" ht="49.15" customHeight="1">
      <c r="B137" s="32"/>
      <c r="C137" s="136" t="s">
        <v>511</v>
      </c>
      <c r="D137" s="136" t="s">
        <v>193</v>
      </c>
      <c r="E137" s="137" t="s">
        <v>3705</v>
      </c>
      <c r="F137" s="138" t="s">
        <v>3706</v>
      </c>
      <c r="G137" s="139" t="s">
        <v>196</v>
      </c>
      <c r="H137" s="140">
        <v>1</v>
      </c>
      <c r="I137" s="141"/>
      <c r="J137" s="142">
        <f>ROUND(I137*H137,2)</f>
        <v>0</v>
      </c>
      <c r="K137" s="138" t="s">
        <v>1</v>
      </c>
      <c r="L137" s="32"/>
      <c r="M137" s="143" t="s">
        <v>1</v>
      </c>
      <c r="N137" s="144" t="s">
        <v>41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825</v>
      </c>
      <c r="AT137" s="147" t="s">
        <v>193</v>
      </c>
      <c r="AU137" s="147" t="s">
        <v>85</v>
      </c>
      <c r="AY137" s="17" t="s">
        <v>190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83</v>
      </c>
      <c r="BK137" s="148">
        <f>ROUND(I137*H137,2)</f>
        <v>0</v>
      </c>
      <c r="BL137" s="17" t="s">
        <v>825</v>
      </c>
      <c r="BM137" s="147" t="s">
        <v>408</v>
      </c>
    </row>
    <row r="138" spans="2:65" s="1" customFormat="1" ht="24.2" customHeight="1">
      <c r="B138" s="32"/>
      <c r="C138" s="183" t="s">
        <v>518</v>
      </c>
      <c r="D138" s="183" t="s">
        <v>615</v>
      </c>
      <c r="E138" s="184" t="s">
        <v>3707</v>
      </c>
      <c r="F138" s="185" t="s">
        <v>3708</v>
      </c>
      <c r="G138" s="186" t="s">
        <v>3287</v>
      </c>
      <c r="H138" s="187">
        <v>1</v>
      </c>
      <c r="I138" s="188"/>
      <c r="J138" s="189">
        <f>ROUND(I138*H138,2)</f>
        <v>0</v>
      </c>
      <c r="K138" s="185" t="s">
        <v>1</v>
      </c>
      <c r="L138" s="190"/>
      <c r="M138" s="191" t="s">
        <v>1</v>
      </c>
      <c r="N138" s="192" t="s">
        <v>41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2953</v>
      </c>
      <c r="AT138" s="147" t="s">
        <v>615</v>
      </c>
      <c r="AU138" s="147" t="s">
        <v>85</v>
      </c>
      <c r="AY138" s="17" t="s">
        <v>190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83</v>
      </c>
      <c r="BK138" s="148">
        <f>ROUND(I138*H138,2)</f>
        <v>0</v>
      </c>
      <c r="BL138" s="17" t="s">
        <v>825</v>
      </c>
      <c r="BM138" s="147" t="s">
        <v>281</v>
      </c>
    </row>
    <row r="139" spans="2:65" s="1" customFormat="1" ht="21.75" customHeight="1">
      <c r="B139" s="32"/>
      <c r="C139" s="183" t="s">
        <v>526</v>
      </c>
      <c r="D139" s="183" t="s">
        <v>615</v>
      </c>
      <c r="E139" s="184" t="s">
        <v>3709</v>
      </c>
      <c r="F139" s="185" t="s">
        <v>3710</v>
      </c>
      <c r="G139" s="186" t="s">
        <v>3287</v>
      </c>
      <c r="H139" s="187">
        <v>1</v>
      </c>
      <c r="I139" s="188"/>
      <c r="J139" s="189">
        <f>ROUND(I139*H139,2)</f>
        <v>0</v>
      </c>
      <c r="K139" s="185" t="s">
        <v>1</v>
      </c>
      <c r="L139" s="190"/>
      <c r="M139" s="191" t="s">
        <v>1</v>
      </c>
      <c r="N139" s="192" t="s">
        <v>41</v>
      </c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AR139" s="147" t="s">
        <v>2953</v>
      </c>
      <c r="AT139" s="147" t="s">
        <v>615</v>
      </c>
      <c r="AU139" s="147" t="s">
        <v>85</v>
      </c>
      <c r="AY139" s="17" t="s">
        <v>190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7" t="s">
        <v>83</v>
      </c>
      <c r="BK139" s="148">
        <f>ROUND(I139*H139,2)</f>
        <v>0</v>
      </c>
      <c r="BL139" s="17" t="s">
        <v>825</v>
      </c>
      <c r="BM139" s="147" t="s">
        <v>588</v>
      </c>
    </row>
    <row r="140" spans="2:65" s="1" customFormat="1" ht="44.25" customHeight="1">
      <c r="B140" s="32"/>
      <c r="C140" s="136" t="s">
        <v>533</v>
      </c>
      <c r="D140" s="136" t="s">
        <v>193</v>
      </c>
      <c r="E140" s="137" t="s">
        <v>3711</v>
      </c>
      <c r="F140" s="138" t="s">
        <v>3712</v>
      </c>
      <c r="G140" s="139" t="s">
        <v>196</v>
      </c>
      <c r="H140" s="140">
        <v>1</v>
      </c>
      <c r="I140" s="141"/>
      <c r="J140" s="142">
        <f>ROUND(I140*H140,2)</f>
        <v>0</v>
      </c>
      <c r="K140" s="138" t="s">
        <v>1</v>
      </c>
      <c r="L140" s="32"/>
      <c r="M140" s="143" t="s">
        <v>1</v>
      </c>
      <c r="N140" s="144" t="s">
        <v>41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825</v>
      </c>
      <c r="AT140" s="147" t="s">
        <v>193</v>
      </c>
      <c r="AU140" s="147" t="s">
        <v>85</v>
      </c>
      <c r="AY140" s="17" t="s">
        <v>190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83</v>
      </c>
      <c r="BK140" s="148">
        <f>ROUND(I140*H140,2)</f>
        <v>0</v>
      </c>
      <c r="BL140" s="17" t="s">
        <v>825</v>
      </c>
      <c r="BM140" s="147" t="s">
        <v>377</v>
      </c>
    </row>
    <row r="141" spans="2:65" s="1" customFormat="1" ht="16.5" customHeight="1">
      <c r="B141" s="32"/>
      <c r="C141" s="183" t="s">
        <v>349</v>
      </c>
      <c r="D141" s="183" t="s">
        <v>615</v>
      </c>
      <c r="E141" s="184" t="s">
        <v>3713</v>
      </c>
      <c r="F141" s="185" t="s">
        <v>3714</v>
      </c>
      <c r="G141" s="186" t="s">
        <v>3287</v>
      </c>
      <c r="H141" s="187">
        <v>1</v>
      </c>
      <c r="I141" s="188"/>
      <c r="J141" s="189">
        <f>ROUND(I141*H141,2)</f>
        <v>0</v>
      </c>
      <c r="K141" s="185" t="s">
        <v>1</v>
      </c>
      <c r="L141" s="190"/>
      <c r="M141" s="191" t="s">
        <v>1</v>
      </c>
      <c r="N141" s="192" t="s">
        <v>41</v>
      </c>
      <c r="P141" s="145">
        <f>O141*H141</f>
        <v>0</v>
      </c>
      <c r="Q141" s="145">
        <v>0</v>
      </c>
      <c r="R141" s="145">
        <f>Q141*H141</f>
        <v>0</v>
      </c>
      <c r="S141" s="145">
        <v>0</v>
      </c>
      <c r="T141" s="146">
        <f>S141*H141</f>
        <v>0</v>
      </c>
      <c r="AR141" s="147" t="s">
        <v>2953</v>
      </c>
      <c r="AT141" s="147" t="s">
        <v>615</v>
      </c>
      <c r="AU141" s="147" t="s">
        <v>85</v>
      </c>
      <c r="AY141" s="17" t="s">
        <v>190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83</v>
      </c>
      <c r="BK141" s="148">
        <f>ROUND(I141*H141,2)</f>
        <v>0</v>
      </c>
      <c r="BL141" s="17" t="s">
        <v>825</v>
      </c>
      <c r="BM141" s="147" t="s">
        <v>385</v>
      </c>
    </row>
    <row r="142" spans="2:65" s="1" customFormat="1" ht="16.5" customHeight="1">
      <c r="B142" s="32"/>
      <c r="C142" s="183" t="s">
        <v>8</v>
      </c>
      <c r="D142" s="183" t="s">
        <v>615</v>
      </c>
      <c r="E142" s="184" t="s">
        <v>3715</v>
      </c>
      <c r="F142" s="185" t="s">
        <v>3716</v>
      </c>
      <c r="G142" s="186" t="s">
        <v>3287</v>
      </c>
      <c r="H142" s="187">
        <v>1</v>
      </c>
      <c r="I142" s="188"/>
      <c r="J142" s="189">
        <f>ROUND(I142*H142,2)</f>
        <v>0</v>
      </c>
      <c r="K142" s="185" t="s">
        <v>1</v>
      </c>
      <c r="L142" s="190"/>
      <c r="M142" s="191" t="s">
        <v>1</v>
      </c>
      <c r="N142" s="192" t="s">
        <v>41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2953</v>
      </c>
      <c r="AT142" s="147" t="s">
        <v>615</v>
      </c>
      <c r="AU142" s="147" t="s">
        <v>85</v>
      </c>
      <c r="AY142" s="17" t="s">
        <v>190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83</v>
      </c>
      <c r="BK142" s="148">
        <f>ROUND(I142*H142,2)</f>
        <v>0</v>
      </c>
      <c r="BL142" s="17" t="s">
        <v>825</v>
      </c>
      <c r="BM142" s="147" t="s">
        <v>275</v>
      </c>
    </row>
    <row r="143" spans="2:65" s="1" customFormat="1" ht="16.5" customHeight="1">
      <c r="B143" s="32"/>
      <c r="C143" s="183" t="s">
        <v>367</v>
      </c>
      <c r="D143" s="183" t="s">
        <v>615</v>
      </c>
      <c r="E143" s="184" t="s">
        <v>3717</v>
      </c>
      <c r="F143" s="185" t="s">
        <v>3718</v>
      </c>
      <c r="G143" s="186" t="s">
        <v>3287</v>
      </c>
      <c r="H143" s="187">
        <v>1</v>
      </c>
      <c r="I143" s="188"/>
      <c r="J143" s="189">
        <f>ROUND(I143*H143,2)</f>
        <v>0</v>
      </c>
      <c r="K143" s="185" t="s">
        <v>1</v>
      </c>
      <c r="L143" s="190"/>
      <c r="M143" s="191" t="s">
        <v>1</v>
      </c>
      <c r="N143" s="192" t="s">
        <v>41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2953</v>
      </c>
      <c r="AT143" s="147" t="s">
        <v>615</v>
      </c>
      <c r="AU143" s="147" t="s">
        <v>85</v>
      </c>
      <c r="AY143" s="17" t="s">
        <v>190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7" t="s">
        <v>83</v>
      </c>
      <c r="BK143" s="148">
        <f>ROUND(I143*H143,2)</f>
        <v>0</v>
      </c>
      <c r="BL143" s="17" t="s">
        <v>825</v>
      </c>
      <c r="BM143" s="147" t="s">
        <v>643</v>
      </c>
    </row>
    <row r="144" spans="2:65" s="1" customFormat="1" ht="16.5" customHeight="1">
      <c r="B144" s="32"/>
      <c r="C144" s="183" t="s">
        <v>258</v>
      </c>
      <c r="D144" s="183" t="s">
        <v>615</v>
      </c>
      <c r="E144" s="184" t="s">
        <v>3719</v>
      </c>
      <c r="F144" s="185" t="s">
        <v>3720</v>
      </c>
      <c r="G144" s="186" t="s">
        <v>3287</v>
      </c>
      <c r="H144" s="187">
        <v>1</v>
      </c>
      <c r="I144" s="188"/>
      <c r="J144" s="189">
        <f>ROUND(I144*H144,2)</f>
        <v>0</v>
      </c>
      <c r="K144" s="185" t="s">
        <v>1</v>
      </c>
      <c r="L144" s="190"/>
      <c r="M144" s="191" t="s">
        <v>1</v>
      </c>
      <c r="N144" s="192" t="s">
        <v>41</v>
      </c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AR144" s="147" t="s">
        <v>2953</v>
      </c>
      <c r="AT144" s="147" t="s">
        <v>615</v>
      </c>
      <c r="AU144" s="147" t="s">
        <v>85</v>
      </c>
      <c r="AY144" s="17" t="s">
        <v>190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7" t="s">
        <v>83</v>
      </c>
      <c r="BK144" s="148">
        <f>ROUND(I144*H144,2)</f>
        <v>0</v>
      </c>
      <c r="BL144" s="17" t="s">
        <v>825</v>
      </c>
      <c r="BM144" s="147" t="s">
        <v>656</v>
      </c>
    </row>
    <row r="145" spans="2:65" s="1" customFormat="1" ht="21.75" customHeight="1">
      <c r="B145" s="32"/>
      <c r="C145" s="136" t="s">
        <v>414</v>
      </c>
      <c r="D145" s="136" t="s">
        <v>193</v>
      </c>
      <c r="E145" s="137" t="s">
        <v>3721</v>
      </c>
      <c r="F145" s="138" t="s">
        <v>3722</v>
      </c>
      <c r="G145" s="139" t="s">
        <v>3723</v>
      </c>
      <c r="H145" s="140">
        <v>300</v>
      </c>
      <c r="I145" s="141"/>
      <c r="J145" s="142">
        <f>ROUND(I145*H145,2)</f>
        <v>0</v>
      </c>
      <c r="K145" s="138" t="s">
        <v>1</v>
      </c>
      <c r="L145" s="32"/>
      <c r="M145" s="143" t="s">
        <v>1</v>
      </c>
      <c r="N145" s="144" t="s">
        <v>41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825</v>
      </c>
      <c r="AT145" s="147" t="s">
        <v>193</v>
      </c>
      <c r="AU145" s="147" t="s">
        <v>85</v>
      </c>
      <c r="AY145" s="17" t="s">
        <v>190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83</v>
      </c>
      <c r="BK145" s="148">
        <f>ROUND(I145*H145,2)</f>
        <v>0</v>
      </c>
      <c r="BL145" s="17" t="s">
        <v>825</v>
      </c>
      <c r="BM145" s="147" t="s">
        <v>403</v>
      </c>
    </row>
    <row r="146" spans="2:65" s="1" customFormat="1" ht="24.2" customHeight="1">
      <c r="B146" s="32"/>
      <c r="C146" s="136" t="s">
        <v>419</v>
      </c>
      <c r="D146" s="136" t="s">
        <v>193</v>
      </c>
      <c r="E146" s="137" t="s">
        <v>3724</v>
      </c>
      <c r="F146" s="138" t="s">
        <v>3725</v>
      </c>
      <c r="G146" s="139" t="s">
        <v>435</v>
      </c>
      <c r="H146" s="140">
        <v>8</v>
      </c>
      <c r="I146" s="141"/>
      <c r="J146" s="142">
        <f>ROUND(I146*H146,2)</f>
        <v>0</v>
      </c>
      <c r="K146" s="138" t="s">
        <v>1</v>
      </c>
      <c r="L146" s="32"/>
      <c r="M146" s="143" t="s">
        <v>1</v>
      </c>
      <c r="N146" s="144" t="s">
        <v>41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47" t="s">
        <v>825</v>
      </c>
      <c r="AT146" s="147" t="s">
        <v>193</v>
      </c>
      <c r="AU146" s="147" t="s">
        <v>85</v>
      </c>
      <c r="AY146" s="17" t="s">
        <v>190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7" t="s">
        <v>83</v>
      </c>
      <c r="BK146" s="148">
        <f>ROUND(I146*H146,2)</f>
        <v>0</v>
      </c>
      <c r="BL146" s="17" t="s">
        <v>825</v>
      </c>
      <c r="BM146" s="147" t="s">
        <v>295</v>
      </c>
    </row>
    <row r="147" spans="2:65" s="1" customFormat="1" ht="24.2" customHeight="1">
      <c r="B147" s="32"/>
      <c r="C147" s="136" t="s">
        <v>408</v>
      </c>
      <c r="D147" s="136" t="s">
        <v>193</v>
      </c>
      <c r="E147" s="137" t="s">
        <v>3726</v>
      </c>
      <c r="F147" s="138" t="s">
        <v>3727</v>
      </c>
      <c r="G147" s="139" t="s">
        <v>3728</v>
      </c>
      <c r="H147" s="140">
        <v>2</v>
      </c>
      <c r="I147" s="141"/>
      <c r="J147" s="142">
        <f>ROUND(I147*H147,2)</f>
        <v>0</v>
      </c>
      <c r="K147" s="138" t="s">
        <v>1</v>
      </c>
      <c r="L147" s="32"/>
      <c r="M147" s="143" t="s">
        <v>1</v>
      </c>
      <c r="N147" s="144" t="s">
        <v>41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825</v>
      </c>
      <c r="AT147" s="147" t="s">
        <v>193</v>
      </c>
      <c r="AU147" s="147" t="s">
        <v>85</v>
      </c>
      <c r="AY147" s="17" t="s">
        <v>190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83</v>
      </c>
      <c r="BK147" s="148">
        <f>ROUND(I147*H147,2)</f>
        <v>0</v>
      </c>
      <c r="BL147" s="17" t="s">
        <v>825</v>
      </c>
      <c r="BM147" s="147" t="s">
        <v>305</v>
      </c>
    </row>
    <row r="148" spans="2:65" s="1" customFormat="1" ht="24.2" customHeight="1">
      <c r="B148" s="32"/>
      <c r="C148" s="136" t="s">
        <v>7</v>
      </c>
      <c r="D148" s="136" t="s">
        <v>193</v>
      </c>
      <c r="E148" s="137" t="s">
        <v>3729</v>
      </c>
      <c r="F148" s="138" t="s">
        <v>3730</v>
      </c>
      <c r="G148" s="139" t="s">
        <v>435</v>
      </c>
      <c r="H148" s="140">
        <v>48</v>
      </c>
      <c r="I148" s="141"/>
      <c r="J148" s="142">
        <f>ROUND(I148*H148,2)</f>
        <v>0</v>
      </c>
      <c r="K148" s="138" t="s">
        <v>1</v>
      </c>
      <c r="L148" s="32"/>
      <c r="M148" s="143" t="s">
        <v>1</v>
      </c>
      <c r="N148" s="144" t="s">
        <v>41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825</v>
      </c>
      <c r="AT148" s="147" t="s">
        <v>193</v>
      </c>
      <c r="AU148" s="147" t="s">
        <v>85</v>
      </c>
      <c r="AY148" s="17" t="s">
        <v>190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83</v>
      </c>
      <c r="BK148" s="148">
        <f>ROUND(I148*H148,2)</f>
        <v>0</v>
      </c>
      <c r="BL148" s="17" t="s">
        <v>825</v>
      </c>
      <c r="BM148" s="147" t="s">
        <v>321</v>
      </c>
    </row>
    <row r="149" spans="2:65" s="1" customFormat="1" ht="24.2" customHeight="1">
      <c r="B149" s="32"/>
      <c r="C149" s="136" t="s">
        <v>281</v>
      </c>
      <c r="D149" s="136" t="s">
        <v>193</v>
      </c>
      <c r="E149" s="137" t="s">
        <v>3731</v>
      </c>
      <c r="F149" s="138" t="s">
        <v>3732</v>
      </c>
      <c r="G149" s="139" t="s">
        <v>3728</v>
      </c>
      <c r="H149" s="140">
        <v>8</v>
      </c>
      <c r="I149" s="141"/>
      <c r="J149" s="142">
        <f>ROUND(I149*H149,2)</f>
        <v>0</v>
      </c>
      <c r="K149" s="138" t="s">
        <v>1</v>
      </c>
      <c r="L149" s="32"/>
      <c r="M149" s="143" t="s">
        <v>1</v>
      </c>
      <c r="N149" s="144" t="s">
        <v>41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825</v>
      </c>
      <c r="AT149" s="147" t="s">
        <v>193</v>
      </c>
      <c r="AU149" s="147" t="s">
        <v>85</v>
      </c>
      <c r="AY149" s="17" t="s">
        <v>190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83</v>
      </c>
      <c r="BK149" s="148">
        <f>ROUND(I149*H149,2)</f>
        <v>0</v>
      </c>
      <c r="BL149" s="17" t="s">
        <v>825</v>
      </c>
      <c r="BM149" s="147" t="s">
        <v>332</v>
      </c>
    </row>
    <row r="150" spans="2:65" s="1" customFormat="1" ht="24.2" customHeight="1">
      <c r="B150" s="32"/>
      <c r="C150" s="136" t="s">
        <v>343</v>
      </c>
      <c r="D150" s="136" t="s">
        <v>193</v>
      </c>
      <c r="E150" s="137" t="s">
        <v>3733</v>
      </c>
      <c r="F150" s="138" t="s">
        <v>3734</v>
      </c>
      <c r="G150" s="139" t="s">
        <v>435</v>
      </c>
      <c r="H150" s="140">
        <v>10</v>
      </c>
      <c r="I150" s="141"/>
      <c r="J150" s="142">
        <f>ROUND(I150*H150,2)</f>
        <v>0</v>
      </c>
      <c r="K150" s="138" t="s">
        <v>1</v>
      </c>
      <c r="L150" s="32"/>
      <c r="M150" s="143" t="s">
        <v>1</v>
      </c>
      <c r="N150" s="144" t="s">
        <v>41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47" t="s">
        <v>825</v>
      </c>
      <c r="AT150" s="147" t="s">
        <v>193</v>
      </c>
      <c r="AU150" s="147" t="s">
        <v>85</v>
      </c>
      <c r="AY150" s="17" t="s">
        <v>190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83</v>
      </c>
      <c r="BK150" s="148">
        <f>ROUND(I150*H150,2)</f>
        <v>0</v>
      </c>
      <c r="BL150" s="17" t="s">
        <v>825</v>
      </c>
      <c r="BM150" s="147" t="s">
        <v>337</v>
      </c>
    </row>
    <row r="151" spans="2:65" s="1" customFormat="1" ht="16.5" customHeight="1">
      <c r="B151" s="32"/>
      <c r="C151" s="183" t="s">
        <v>588</v>
      </c>
      <c r="D151" s="183" t="s">
        <v>615</v>
      </c>
      <c r="E151" s="184" t="s">
        <v>3735</v>
      </c>
      <c r="F151" s="185" t="s">
        <v>3736</v>
      </c>
      <c r="G151" s="186" t="s">
        <v>435</v>
      </c>
      <c r="H151" s="187">
        <v>10</v>
      </c>
      <c r="I151" s="188"/>
      <c r="J151" s="189">
        <f>ROUND(I151*H151,2)</f>
        <v>0</v>
      </c>
      <c r="K151" s="185" t="s">
        <v>1</v>
      </c>
      <c r="L151" s="190"/>
      <c r="M151" s="191" t="s">
        <v>1</v>
      </c>
      <c r="N151" s="192" t="s">
        <v>41</v>
      </c>
      <c r="P151" s="145">
        <f>O151*H151</f>
        <v>0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AR151" s="147" t="s">
        <v>2953</v>
      </c>
      <c r="AT151" s="147" t="s">
        <v>615</v>
      </c>
      <c r="AU151" s="147" t="s">
        <v>85</v>
      </c>
      <c r="AY151" s="17" t="s">
        <v>190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83</v>
      </c>
      <c r="BK151" s="148">
        <f>ROUND(I151*H151,2)</f>
        <v>0</v>
      </c>
      <c r="BL151" s="17" t="s">
        <v>825</v>
      </c>
      <c r="BM151" s="147" t="s">
        <v>372</v>
      </c>
    </row>
    <row r="152" spans="2:65" s="1" customFormat="1" ht="24.2" customHeight="1">
      <c r="B152" s="32"/>
      <c r="C152" s="136" t="s">
        <v>595</v>
      </c>
      <c r="D152" s="136" t="s">
        <v>193</v>
      </c>
      <c r="E152" s="137" t="s">
        <v>3737</v>
      </c>
      <c r="F152" s="138" t="s">
        <v>3738</v>
      </c>
      <c r="G152" s="139" t="s">
        <v>435</v>
      </c>
      <c r="H152" s="140">
        <v>8</v>
      </c>
      <c r="I152" s="141"/>
      <c r="J152" s="142">
        <f>ROUND(I152*H152,2)</f>
        <v>0</v>
      </c>
      <c r="K152" s="138" t="s">
        <v>1</v>
      </c>
      <c r="L152" s="32"/>
      <c r="M152" s="143" t="s">
        <v>1</v>
      </c>
      <c r="N152" s="144" t="s">
        <v>41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825</v>
      </c>
      <c r="AT152" s="147" t="s">
        <v>193</v>
      </c>
      <c r="AU152" s="147" t="s">
        <v>85</v>
      </c>
      <c r="AY152" s="17" t="s">
        <v>190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83</v>
      </c>
      <c r="BK152" s="148">
        <f>ROUND(I152*H152,2)</f>
        <v>0</v>
      </c>
      <c r="BL152" s="17" t="s">
        <v>825</v>
      </c>
      <c r="BM152" s="147" t="s">
        <v>452</v>
      </c>
    </row>
    <row r="153" spans="2:65" s="1" customFormat="1" ht="21.75" customHeight="1">
      <c r="B153" s="32"/>
      <c r="C153" s="183" t="s">
        <v>377</v>
      </c>
      <c r="D153" s="183" t="s">
        <v>615</v>
      </c>
      <c r="E153" s="184" t="s">
        <v>3739</v>
      </c>
      <c r="F153" s="185" t="s">
        <v>3740</v>
      </c>
      <c r="G153" s="186" t="s">
        <v>435</v>
      </c>
      <c r="H153" s="187">
        <v>8</v>
      </c>
      <c r="I153" s="188"/>
      <c r="J153" s="189">
        <f>ROUND(I153*H153,2)</f>
        <v>0</v>
      </c>
      <c r="K153" s="185" t="s">
        <v>1</v>
      </c>
      <c r="L153" s="190"/>
      <c r="M153" s="191" t="s">
        <v>1</v>
      </c>
      <c r="N153" s="192" t="s">
        <v>41</v>
      </c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AR153" s="147" t="s">
        <v>2953</v>
      </c>
      <c r="AT153" s="147" t="s">
        <v>615</v>
      </c>
      <c r="AU153" s="147" t="s">
        <v>85</v>
      </c>
      <c r="AY153" s="17" t="s">
        <v>190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83</v>
      </c>
      <c r="BK153" s="148">
        <f>ROUND(I153*H153,2)</f>
        <v>0</v>
      </c>
      <c r="BL153" s="17" t="s">
        <v>825</v>
      </c>
      <c r="BM153" s="147" t="s">
        <v>425</v>
      </c>
    </row>
    <row r="154" spans="2:65" s="1" customFormat="1" ht="24.2" customHeight="1">
      <c r="B154" s="32"/>
      <c r="C154" s="136" t="s">
        <v>608</v>
      </c>
      <c r="D154" s="136" t="s">
        <v>193</v>
      </c>
      <c r="E154" s="137" t="s">
        <v>3741</v>
      </c>
      <c r="F154" s="138" t="s">
        <v>3742</v>
      </c>
      <c r="G154" s="139" t="s">
        <v>435</v>
      </c>
      <c r="H154" s="140">
        <v>200</v>
      </c>
      <c r="I154" s="141"/>
      <c r="J154" s="142">
        <f>ROUND(I154*H154,2)</f>
        <v>0</v>
      </c>
      <c r="K154" s="138" t="s">
        <v>1</v>
      </c>
      <c r="L154" s="32"/>
      <c r="M154" s="143" t="s">
        <v>1</v>
      </c>
      <c r="N154" s="144" t="s">
        <v>41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825</v>
      </c>
      <c r="AT154" s="147" t="s">
        <v>193</v>
      </c>
      <c r="AU154" s="147" t="s">
        <v>85</v>
      </c>
      <c r="AY154" s="17" t="s">
        <v>190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83</v>
      </c>
      <c r="BK154" s="148">
        <f>ROUND(I154*H154,2)</f>
        <v>0</v>
      </c>
      <c r="BL154" s="17" t="s">
        <v>825</v>
      </c>
      <c r="BM154" s="147" t="s">
        <v>432</v>
      </c>
    </row>
    <row r="155" spans="2:65" s="1" customFormat="1" ht="16.5" customHeight="1">
      <c r="B155" s="32"/>
      <c r="C155" s="183" t="s">
        <v>385</v>
      </c>
      <c r="D155" s="183" t="s">
        <v>615</v>
      </c>
      <c r="E155" s="184" t="s">
        <v>3743</v>
      </c>
      <c r="F155" s="185" t="s">
        <v>3744</v>
      </c>
      <c r="G155" s="186" t="s">
        <v>435</v>
      </c>
      <c r="H155" s="187">
        <v>200</v>
      </c>
      <c r="I155" s="188"/>
      <c r="J155" s="189">
        <f>ROUND(I155*H155,2)</f>
        <v>0</v>
      </c>
      <c r="K155" s="185" t="s">
        <v>1</v>
      </c>
      <c r="L155" s="190"/>
      <c r="M155" s="191" t="s">
        <v>1</v>
      </c>
      <c r="N155" s="192" t="s">
        <v>41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2953</v>
      </c>
      <c r="AT155" s="147" t="s">
        <v>615</v>
      </c>
      <c r="AU155" s="147" t="s">
        <v>85</v>
      </c>
      <c r="AY155" s="17" t="s">
        <v>190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7" t="s">
        <v>83</v>
      </c>
      <c r="BK155" s="148">
        <f>ROUND(I155*H155,2)</f>
        <v>0</v>
      </c>
      <c r="BL155" s="17" t="s">
        <v>825</v>
      </c>
      <c r="BM155" s="147" t="s">
        <v>777</v>
      </c>
    </row>
    <row r="156" spans="2:65" s="1" customFormat="1" ht="24.2" customHeight="1">
      <c r="B156" s="32"/>
      <c r="C156" s="136" t="s">
        <v>268</v>
      </c>
      <c r="D156" s="136" t="s">
        <v>193</v>
      </c>
      <c r="E156" s="137" t="s">
        <v>3745</v>
      </c>
      <c r="F156" s="138" t="s">
        <v>3746</v>
      </c>
      <c r="G156" s="139" t="s">
        <v>435</v>
      </c>
      <c r="H156" s="140">
        <v>48</v>
      </c>
      <c r="I156" s="141"/>
      <c r="J156" s="142">
        <f>ROUND(I156*H156,2)</f>
        <v>0</v>
      </c>
      <c r="K156" s="138" t="s">
        <v>1</v>
      </c>
      <c r="L156" s="32"/>
      <c r="M156" s="143" t="s">
        <v>1</v>
      </c>
      <c r="N156" s="144" t="s">
        <v>41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825</v>
      </c>
      <c r="AT156" s="147" t="s">
        <v>193</v>
      </c>
      <c r="AU156" s="147" t="s">
        <v>85</v>
      </c>
      <c r="AY156" s="17" t="s">
        <v>190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83</v>
      </c>
      <c r="BK156" s="148">
        <f>ROUND(I156*H156,2)</f>
        <v>0</v>
      </c>
      <c r="BL156" s="17" t="s">
        <v>825</v>
      </c>
      <c r="BM156" s="147" t="s">
        <v>789</v>
      </c>
    </row>
    <row r="157" spans="2:65" s="1" customFormat="1" ht="16.5" customHeight="1">
      <c r="B157" s="32"/>
      <c r="C157" s="183" t="s">
        <v>275</v>
      </c>
      <c r="D157" s="183" t="s">
        <v>615</v>
      </c>
      <c r="E157" s="184" t="s">
        <v>3747</v>
      </c>
      <c r="F157" s="185" t="s">
        <v>3748</v>
      </c>
      <c r="G157" s="186" t="s">
        <v>435</v>
      </c>
      <c r="H157" s="187">
        <v>48</v>
      </c>
      <c r="I157" s="188"/>
      <c r="J157" s="189">
        <f>ROUND(I157*H157,2)</f>
        <v>0</v>
      </c>
      <c r="K157" s="185" t="s">
        <v>1</v>
      </c>
      <c r="L157" s="190"/>
      <c r="M157" s="191" t="s">
        <v>1</v>
      </c>
      <c r="N157" s="192" t="s">
        <v>41</v>
      </c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AR157" s="147" t="s">
        <v>2953</v>
      </c>
      <c r="AT157" s="147" t="s">
        <v>615</v>
      </c>
      <c r="AU157" s="147" t="s">
        <v>85</v>
      </c>
      <c r="AY157" s="17" t="s">
        <v>190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7" t="s">
        <v>83</v>
      </c>
      <c r="BK157" s="148">
        <f>ROUND(I157*H157,2)</f>
        <v>0</v>
      </c>
      <c r="BL157" s="17" t="s">
        <v>825</v>
      </c>
      <c r="BM157" s="147" t="s">
        <v>801</v>
      </c>
    </row>
    <row r="158" spans="2:65" s="1" customFormat="1" ht="24.2" customHeight="1">
      <c r="B158" s="32"/>
      <c r="C158" s="136" t="s">
        <v>250</v>
      </c>
      <c r="D158" s="136" t="s">
        <v>193</v>
      </c>
      <c r="E158" s="137" t="s">
        <v>3749</v>
      </c>
      <c r="F158" s="138" t="s">
        <v>3750</v>
      </c>
      <c r="G158" s="139" t="s">
        <v>271</v>
      </c>
      <c r="H158" s="140">
        <v>2</v>
      </c>
      <c r="I158" s="141"/>
      <c r="J158" s="142">
        <f>ROUND(I158*H158,2)</f>
        <v>0</v>
      </c>
      <c r="K158" s="138" t="s">
        <v>1</v>
      </c>
      <c r="L158" s="32"/>
      <c r="M158" s="143" t="s">
        <v>1</v>
      </c>
      <c r="N158" s="144" t="s">
        <v>41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825</v>
      </c>
      <c r="AT158" s="147" t="s">
        <v>193</v>
      </c>
      <c r="AU158" s="147" t="s">
        <v>85</v>
      </c>
      <c r="AY158" s="17" t="s">
        <v>190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83</v>
      </c>
      <c r="BK158" s="148">
        <f>ROUND(I158*H158,2)</f>
        <v>0</v>
      </c>
      <c r="BL158" s="17" t="s">
        <v>825</v>
      </c>
      <c r="BM158" s="147" t="s">
        <v>813</v>
      </c>
    </row>
    <row r="159" spans="2:65" s="1" customFormat="1" ht="16.5" customHeight="1">
      <c r="B159" s="32"/>
      <c r="C159" s="183" t="s">
        <v>643</v>
      </c>
      <c r="D159" s="183" t="s">
        <v>615</v>
      </c>
      <c r="E159" s="184" t="s">
        <v>3751</v>
      </c>
      <c r="F159" s="185" t="s">
        <v>3752</v>
      </c>
      <c r="G159" s="186" t="s">
        <v>271</v>
      </c>
      <c r="H159" s="187">
        <v>2</v>
      </c>
      <c r="I159" s="188"/>
      <c r="J159" s="189">
        <f>ROUND(I159*H159,2)</f>
        <v>0</v>
      </c>
      <c r="K159" s="185" t="s">
        <v>1</v>
      </c>
      <c r="L159" s="190"/>
      <c r="M159" s="191" t="s">
        <v>1</v>
      </c>
      <c r="N159" s="192" t="s">
        <v>41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2953</v>
      </c>
      <c r="AT159" s="147" t="s">
        <v>615</v>
      </c>
      <c r="AU159" s="147" t="s">
        <v>85</v>
      </c>
      <c r="AY159" s="17" t="s">
        <v>190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83</v>
      </c>
      <c r="BK159" s="148">
        <f>ROUND(I159*H159,2)</f>
        <v>0</v>
      </c>
      <c r="BL159" s="17" t="s">
        <v>825</v>
      </c>
      <c r="BM159" s="147" t="s">
        <v>825</v>
      </c>
    </row>
    <row r="160" spans="2:65" s="1" customFormat="1" ht="24.2" customHeight="1">
      <c r="B160" s="32"/>
      <c r="C160" s="136" t="s">
        <v>649</v>
      </c>
      <c r="D160" s="136" t="s">
        <v>193</v>
      </c>
      <c r="E160" s="137" t="s">
        <v>3753</v>
      </c>
      <c r="F160" s="138" t="s">
        <v>3754</v>
      </c>
      <c r="G160" s="139" t="s">
        <v>271</v>
      </c>
      <c r="H160" s="140">
        <v>2</v>
      </c>
      <c r="I160" s="141"/>
      <c r="J160" s="142">
        <f>ROUND(I160*H160,2)</f>
        <v>0</v>
      </c>
      <c r="K160" s="138" t="s">
        <v>1</v>
      </c>
      <c r="L160" s="32"/>
      <c r="M160" s="143" t="s">
        <v>1</v>
      </c>
      <c r="N160" s="144" t="s">
        <v>41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825</v>
      </c>
      <c r="AT160" s="147" t="s">
        <v>193</v>
      </c>
      <c r="AU160" s="147" t="s">
        <v>85</v>
      </c>
      <c r="AY160" s="17" t="s">
        <v>190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83</v>
      </c>
      <c r="BK160" s="148">
        <f>ROUND(I160*H160,2)</f>
        <v>0</v>
      </c>
      <c r="BL160" s="17" t="s">
        <v>825</v>
      </c>
      <c r="BM160" s="147" t="s">
        <v>835</v>
      </c>
    </row>
    <row r="161" spans="2:65" s="1" customFormat="1" ht="16.5" customHeight="1">
      <c r="B161" s="32"/>
      <c r="C161" s="183" t="s">
        <v>656</v>
      </c>
      <c r="D161" s="183" t="s">
        <v>615</v>
      </c>
      <c r="E161" s="184" t="s">
        <v>3755</v>
      </c>
      <c r="F161" s="185" t="s">
        <v>3756</v>
      </c>
      <c r="G161" s="186" t="s">
        <v>271</v>
      </c>
      <c r="H161" s="187">
        <v>1</v>
      </c>
      <c r="I161" s="188"/>
      <c r="J161" s="189">
        <f>ROUND(I161*H161,2)</f>
        <v>0</v>
      </c>
      <c r="K161" s="185" t="s">
        <v>1</v>
      </c>
      <c r="L161" s="190"/>
      <c r="M161" s="191" t="s">
        <v>1</v>
      </c>
      <c r="N161" s="192" t="s">
        <v>41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AR161" s="147" t="s">
        <v>2953</v>
      </c>
      <c r="AT161" s="147" t="s">
        <v>615</v>
      </c>
      <c r="AU161" s="147" t="s">
        <v>85</v>
      </c>
      <c r="AY161" s="17" t="s">
        <v>190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83</v>
      </c>
      <c r="BK161" s="148">
        <f>ROUND(I161*H161,2)</f>
        <v>0</v>
      </c>
      <c r="BL161" s="17" t="s">
        <v>825</v>
      </c>
      <c r="BM161" s="147" t="s">
        <v>846</v>
      </c>
    </row>
    <row r="162" spans="2:65" s="1" customFormat="1" ht="16.5" customHeight="1">
      <c r="B162" s="32"/>
      <c r="C162" s="183" t="s">
        <v>398</v>
      </c>
      <c r="D162" s="183" t="s">
        <v>615</v>
      </c>
      <c r="E162" s="184" t="s">
        <v>3757</v>
      </c>
      <c r="F162" s="185" t="s">
        <v>3758</v>
      </c>
      <c r="G162" s="186" t="s">
        <v>271</v>
      </c>
      <c r="H162" s="187">
        <v>1</v>
      </c>
      <c r="I162" s="188"/>
      <c r="J162" s="189">
        <f>ROUND(I162*H162,2)</f>
        <v>0</v>
      </c>
      <c r="K162" s="185" t="s">
        <v>1</v>
      </c>
      <c r="L162" s="190"/>
      <c r="M162" s="191" t="s">
        <v>1</v>
      </c>
      <c r="N162" s="192" t="s">
        <v>41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2953</v>
      </c>
      <c r="AT162" s="147" t="s">
        <v>615</v>
      </c>
      <c r="AU162" s="147" t="s">
        <v>85</v>
      </c>
      <c r="AY162" s="17" t="s">
        <v>190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83</v>
      </c>
      <c r="BK162" s="148">
        <f>ROUND(I162*H162,2)</f>
        <v>0</v>
      </c>
      <c r="BL162" s="17" t="s">
        <v>825</v>
      </c>
      <c r="BM162" s="147" t="s">
        <v>857</v>
      </c>
    </row>
    <row r="163" spans="2:65" s="1" customFormat="1" ht="24.2" customHeight="1">
      <c r="B163" s="32"/>
      <c r="C163" s="136" t="s">
        <v>403</v>
      </c>
      <c r="D163" s="136" t="s">
        <v>193</v>
      </c>
      <c r="E163" s="137" t="s">
        <v>3759</v>
      </c>
      <c r="F163" s="138" t="s">
        <v>3760</v>
      </c>
      <c r="G163" s="139" t="s">
        <v>271</v>
      </c>
      <c r="H163" s="140">
        <v>57</v>
      </c>
      <c r="I163" s="141"/>
      <c r="J163" s="142">
        <f>ROUND(I163*H163,2)</f>
        <v>0</v>
      </c>
      <c r="K163" s="138" t="s">
        <v>1</v>
      </c>
      <c r="L163" s="32"/>
      <c r="M163" s="143" t="s">
        <v>1</v>
      </c>
      <c r="N163" s="144" t="s">
        <v>41</v>
      </c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AR163" s="147" t="s">
        <v>825</v>
      </c>
      <c r="AT163" s="147" t="s">
        <v>193</v>
      </c>
      <c r="AU163" s="147" t="s">
        <v>85</v>
      </c>
      <c r="AY163" s="17" t="s">
        <v>190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83</v>
      </c>
      <c r="BK163" s="148">
        <f>ROUND(I163*H163,2)</f>
        <v>0</v>
      </c>
      <c r="BL163" s="17" t="s">
        <v>825</v>
      </c>
      <c r="BM163" s="147" t="s">
        <v>868</v>
      </c>
    </row>
    <row r="164" spans="2:65" s="1" customFormat="1" ht="21.75" customHeight="1">
      <c r="B164" s="32"/>
      <c r="C164" s="183" t="s">
        <v>290</v>
      </c>
      <c r="D164" s="183" t="s">
        <v>615</v>
      </c>
      <c r="E164" s="184" t="s">
        <v>3761</v>
      </c>
      <c r="F164" s="185" t="s">
        <v>3762</v>
      </c>
      <c r="G164" s="186" t="s">
        <v>271</v>
      </c>
      <c r="H164" s="187">
        <v>2</v>
      </c>
      <c r="I164" s="188"/>
      <c r="J164" s="189">
        <f>ROUND(I164*H164,2)</f>
        <v>0</v>
      </c>
      <c r="K164" s="185" t="s">
        <v>1</v>
      </c>
      <c r="L164" s="190"/>
      <c r="M164" s="191" t="s">
        <v>1</v>
      </c>
      <c r="N164" s="192" t="s">
        <v>41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2953</v>
      </c>
      <c r="AT164" s="147" t="s">
        <v>615</v>
      </c>
      <c r="AU164" s="147" t="s">
        <v>85</v>
      </c>
      <c r="AY164" s="17" t="s">
        <v>190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7" t="s">
        <v>83</v>
      </c>
      <c r="BK164" s="148">
        <f>ROUND(I164*H164,2)</f>
        <v>0</v>
      </c>
      <c r="BL164" s="17" t="s">
        <v>825</v>
      </c>
      <c r="BM164" s="147" t="s">
        <v>880</v>
      </c>
    </row>
    <row r="165" spans="2:65" s="1" customFormat="1" ht="24.2" customHeight="1">
      <c r="B165" s="32"/>
      <c r="C165" s="183" t="s">
        <v>295</v>
      </c>
      <c r="D165" s="183" t="s">
        <v>615</v>
      </c>
      <c r="E165" s="184" t="s">
        <v>3763</v>
      </c>
      <c r="F165" s="185" t="s">
        <v>3764</v>
      </c>
      <c r="G165" s="186" t="s">
        <v>271</v>
      </c>
      <c r="H165" s="187">
        <v>1</v>
      </c>
      <c r="I165" s="188"/>
      <c r="J165" s="189">
        <f>ROUND(I165*H165,2)</f>
        <v>0</v>
      </c>
      <c r="K165" s="185" t="s">
        <v>1</v>
      </c>
      <c r="L165" s="190"/>
      <c r="M165" s="191" t="s">
        <v>1</v>
      </c>
      <c r="N165" s="192" t="s">
        <v>41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AR165" s="147" t="s">
        <v>2953</v>
      </c>
      <c r="AT165" s="147" t="s">
        <v>615</v>
      </c>
      <c r="AU165" s="147" t="s">
        <v>85</v>
      </c>
      <c r="AY165" s="17" t="s">
        <v>190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83</v>
      </c>
      <c r="BK165" s="148">
        <f>ROUND(I165*H165,2)</f>
        <v>0</v>
      </c>
      <c r="BL165" s="17" t="s">
        <v>825</v>
      </c>
      <c r="BM165" s="147" t="s">
        <v>892</v>
      </c>
    </row>
    <row r="166" spans="2:65" s="1" customFormat="1" ht="24.2" customHeight="1">
      <c r="B166" s="32"/>
      <c r="C166" s="183" t="s">
        <v>300</v>
      </c>
      <c r="D166" s="183" t="s">
        <v>615</v>
      </c>
      <c r="E166" s="184" t="s">
        <v>3765</v>
      </c>
      <c r="F166" s="185" t="s">
        <v>3766</v>
      </c>
      <c r="G166" s="186" t="s">
        <v>271</v>
      </c>
      <c r="H166" s="187">
        <v>1</v>
      </c>
      <c r="I166" s="188"/>
      <c r="J166" s="189">
        <f>ROUND(I166*H166,2)</f>
        <v>0</v>
      </c>
      <c r="K166" s="185" t="s">
        <v>1</v>
      </c>
      <c r="L166" s="190"/>
      <c r="M166" s="191" t="s">
        <v>1</v>
      </c>
      <c r="N166" s="192" t="s">
        <v>41</v>
      </c>
      <c r="P166" s="145">
        <f>O166*H166</f>
        <v>0</v>
      </c>
      <c r="Q166" s="145">
        <v>0</v>
      </c>
      <c r="R166" s="145">
        <f>Q166*H166</f>
        <v>0</v>
      </c>
      <c r="S166" s="145">
        <v>0</v>
      </c>
      <c r="T166" s="146">
        <f>S166*H166</f>
        <v>0</v>
      </c>
      <c r="AR166" s="147" t="s">
        <v>2953</v>
      </c>
      <c r="AT166" s="147" t="s">
        <v>615</v>
      </c>
      <c r="AU166" s="147" t="s">
        <v>85</v>
      </c>
      <c r="AY166" s="17" t="s">
        <v>190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83</v>
      </c>
      <c r="BK166" s="148">
        <f>ROUND(I166*H166,2)</f>
        <v>0</v>
      </c>
      <c r="BL166" s="17" t="s">
        <v>825</v>
      </c>
      <c r="BM166" s="147" t="s">
        <v>903</v>
      </c>
    </row>
    <row r="167" spans="2:65" s="1" customFormat="1" ht="16.5" customHeight="1">
      <c r="B167" s="32"/>
      <c r="C167" s="183" t="s">
        <v>305</v>
      </c>
      <c r="D167" s="183" t="s">
        <v>615</v>
      </c>
      <c r="E167" s="184" t="s">
        <v>3767</v>
      </c>
      <c r="F167" s="185" t="s">
        <v>3768</v>
      </c>
      <c r="G167" s="186" t="s">
        <v>3287</v>
      </c>
      <c r="H167" s="187">
        <v>1</v>
      </c>
      <c r="I167" s="188"/>
      <c r="J167" s="189">
        <f>ROUND(I167*H167,2)</f>
        <v>0</v>
      </c>
      <c r="K167" s="185" t="s">
        <v>1</v>
      </c>
      <c r="L167" s="190"/>
      <c r="M167" s="191" t="s">
        <v>1</v>
      </c>
      <c r="N167" s="192" t="s">
        <v>41</v>
      </c>
      <c r="P167" s="145">
        <f>O167*H167</f>
        <v>0</v>
      </c>
      <c r="Q167" s="145">
        <v>0</v>
      </c>
      <c r="R167" s="145">
        <f>Q167*H167</f>
        <v>0</v>
      </c>
      <c r="S167" s="145">
        <v>0</v>
      </c>
      <c r="T167" s="146">
        <f>S167*H167</f>
        <v>0</v>
      </c>
      <c r="AR167" s="147" t="s">
        <v>2953</v>
      </c>
      <c r="AT167" s="147" t="s">
        <v>615</v>
      </c>
      <c r="AU167" s="147" t="s">
        <v>85</v>
      </c>
      <c r="AY167" s="17" t="s">
        <v>190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7" t="s">
        <v>83</v>
      </c>
      <c r="BK167" s="148">
        <f>ROUND(I167*H167,2)</f>
        <v>0</v>
      </c>
      <c r="BL167" s="17" t="s">
        <v>825</v>
      </c>
      <c r="BM167" s="147" t="s">
        <v>913</v>
      </c>
    </row>
    <row r="168" spans="2:65" s="1" customFormat="1" ht="16.5" customHeight="1">
      <c r="B168" s="32"/>
      <c r="C168" s="183" t="s">
        <v>315</v>
      </c>
      <c r="D168" s="183" t="s">
        <v>615</v>
      </c>
      <c r="E168" s="184" t="s">
        <v>3769</v>
      </c>
      <c r="F168" s="185" t="s">
        <v>3770</v>
      </c>
      <c r="G168" s="186" t="s">
        <v>271</v>
      </c>
      <c r="H168" s="187">
        <v>39</v>
      </c>
      <c r="I168" s="188"/>
      <c r="J168" s="189">
        <f>ROUND(I168*H168,2)</f>
        <v>0</v>
      </c>
      <c r="K168" s="185" t="s">
        <v>1</v>
      </c>
      <c r="L168" s="190"/>
      <c r="M168" s="191" t="s">
        <v>1</v>
      </c>
      <c r="N168" s="192" t="s">
        <v>41</v>
      </c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2953</v>
      </c>
      <c r="AT168" s="147" t="s">
        <v>615</v>
      </c>
      <c r="AU168" s="147" t="s">
        <v>85</v>
      </c>
      <c r="AY168" s="17" t="s">
        <v>190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83</v>
      </c>
      <c r="BK168" s="148">
        <f>ROUND(I168*H168,2)</f>
        <v>0</v>
      </c>
      <c r="BL168" s="17" t="s">
        <v>825</v>
      </c>
      <c r="BM168" s="147" t="s">
        <v>924</v>
      </c>
    </row>
    <row r="169" spans="2:65" s="1" customFormat="1" ht="16.5" customHeight="1">
      <c r="B169" s="32"/>
      <c r="C169" s="183" t="s">
        <v>321</v>
      </c>
      <c r="D169" s="183" t="s">
        <v>615</v>
      </c>
      <c r="E169" s="184" t="s">
        <v>3771</v>
      </c>
      <c r="F169" s="185" t="s">
        <v>3772</v>
      </c>
      <c r="G169" s="186" t="s">
        <v>271</v>
      </c>
      <c r="H169" s="187">
        <v>2</v>
      </c>
      <c r="I169" s="188"/>
      <c r="J169" s="189">
        <f>ROUND(I169*H169,2)</f>
        <v>0</v>
      </c>
      <c r="K169" s="185" t="s">
        <v>1</v>
      </c>
      <c r="L169" s="190"/>
      <c r="M169" s="191" t="s">
        <v>1</v>
      </c>
      <c r="N169" s="192" t="s">
        <v>41</v>
      </c>
      <c r="P169" s="145">
        <f>O169*H169</f>
        <v>0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AR169" s="147" t="s">
        <v>2953</v>
      </c>
      <c r="AT169" s="147" t="s">
        <v>615</v>
      </c>
      <c r="AU169" s="147" t="s">
        <v>85</v>
      </c>
      <c r="AY169" s="17" t="s">
        <v>190</v>
      </c>
      <c r="BE169" s="148">
        <f>IF(N169="základní",J169,0)</f>
        <v>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7" t="s">
        <v>83</v>
      </c>
      <c r="BK169" s="148">
        <f>ROUND(I169*H169,2)</f>
        <v>0</v>
      </c>
      <c r="BL169" s="17" t="s">
        <v>825</v>
      </c>
      <c r="BM169" s="147" t="s">
        <v>932</v>
      </c>
    </row>
    <row r="170" spans="2:65" s="1" customFormat="1" ht="16.5" customHeight="1">
      <c r="B170" s="32"/>
      <c r="C170" s="183" t="s">
        <v>327</v>
      </c>
      <c r="D170" s="183" t="s">
        <v>615</v>
      </c>
      <c r="E170" s="184" t="s">
        <v>3773</v>
      </c>
      <c r="F170" s="185" t="s">
        <v>3774</v>
      </c>
      <c r="G170" s="186" t="s">
        <v>271</v>
      </c>
      <c r="H170" s="187">
        <v>3</v>
      </c>
      <c r="I170" s="188"/>
      <c r="J170" s="189">
        <f>ROUND(I170*H170,2)</f>
        <v>0</v>
      </c>
      <c r="K170" s="185" t="s">
        <v>1</v>
      </c>
      <c r="L170" s="190"/>
      <c r="M170" s="191" t="s">
        <v>1</v>
      </c>
      <c r="N170" s="192" t="s">
        <v>41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2953</v>
      </c>
      <c r="AT170" s="147" t="s">
        <v>615</v>
      </c>
      <c r="AU170" s="147" t="s">
        <v>85</v>
      </c>
      <c r="AY170" s="17" t="s">
        <v>190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83</v>
      </c>
      <c r="BK170" s="148">
        <f>ROUND(I170*H170,2)</f>
        <v>0</v>
      </c>
      <c r="BL170" s="17" t="s">
        <v>825</v>
      </c>
      <c r="BM170" s="147" t="s">
        <v>940</v>
      </c>
    </row>
    <row r="171" spans="2:65" s="1" customFormat="1" ht="16.5" customHeight="1">
      <c r="B171" s="32"/>
      <c r="C171" s="183" t="s">
        <v>332</v>
      </c>
      <c r="D171" s="183" t="s">
        <v>615</v>
      </c>
      <c r="E171" s="184" t="s">
        <v>3775</v>
      </c>
      <c r="F171" s="185" t="s">
        <v>3776</v>
      </c>
      <c r="G171" s="186" t="s">
        <v>271</v>
      </c>
      <c r="H171" s="187">
        <v>2</v>
      </c>
      <c r="I171" s="188"/>
      <c r="J171" s="189">
        <f>ROUND(I171*H171,2)</f>
        <v>0</v>
      </c>
      <c r="K171" s="185" t="s">
        <v>1</v>
      </c>
      <c r="L171" s="190"/>
      <c r="M171" s="191" t="s">
        <v>1</v>
      </c>
      <c r="N171" s="192" t="s">
        <v>41</v>
      </c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2953</v>
      </c>
      <c r="AT171" s="147" t="s">
        <v>615</v>
      </c>
      <c r="AU171" s="147" t="s">
        <v>85</v>
      </c>
      <c r="AY171" s="17" t="s">
        <v>190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7" t="s">
        <v>83</v>
      </c>
      <c r="BK171" s="148">
        <f>ROUND(I171*H171,2)</f>
        <v>0</v>
      </c>
      <c r="BL171" s="17" t="s">
        <v>825</v>
      </c>
      <c r="BM171" s="147" t="s">
        <v>948</v>
      </c>
    </row>
    <row r="172" spans="2:65" s="1" customFormat="1" ht="21.75" customHeight="1">
      <c r="B172" s="32"/>
      <c r="C172" s="183" t="s">
        <v>310</v>
      </c>
      <c r="D172" s="183" t="s">
        <v>615</v>
      </c>
      <c r="E172" s="184" t="s">
        <v>3777</v>
      </c>
      <c r="F172" s="185" t="s">
        <v>3778</v>
      </c>
      <c r="G172" s="186" t="s">
        <v>271</v>
      </c>
      <c r="H172" s="187">
        <v>1</v>
      </c>
      <c r="I172" s="188"/>
      <c r="J172" s="189">
        <f>ROUND(I172*H172,2)</f>
        <v>0</v>
      </c>
      <c r="K172" s="185" t="s">
        <v>1</v>
      </c>
      <c r="L172" s="190"/>
      <c r="M172" s="191" t="s">
        <v>1</v>
      </c>
      <c r="N172" s="192" t="s">
        <v>41</v>
      </c>
      <c r="P172" s="145">
        <f>O172*H172</f>
        <v>0</v>
      </c>
      <c r="Q172" s="145">
        <v>0</v>
      </c>
      <c r="R172" s="145">
        <f>Q172*H172</f>
        <v>0</v>
      </c>
      <c r="S172" s="145">
        <v>0</v>
      </c>
      <c r="T172" s="146">
        <f>S172*H172</f>
        <v>0</v>
      </c>
      <c r="AR172" s="147" t="s">
        <v>2953</v>
      </c>
      <c r="AT172" s="147" t="s">
        <v>615</v>
      </c>
      <c r="AU172" s="147" t="s">
        <v>85</v>
      </c>
      <c r="AY172" s="17" t="s">
        <v>190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7" t="s">
        <v>83</v>
      </c>
      <c r="BK172" s="148">
        <f>ROUND(I172*H172,2)</f>
        <v>0</v>
      </c>
      <c r="BL172" s="17" t="s">
        <v>825</v>
      </c>
      <c r="BM172" s="147" t="s">
        <v>971</v>
      </c>
    </row>
    <row r="173" spans="2:65" s="1" customFormat="1" ht="21.75" customHeight="1">
      <c r="B173" s="32"/>
      <c r="C173" s="183" t="s">
        <v>337</v>
      </c>
      <c r="D173" s="183" t="s">
        <v>615</v>
      </c>
      <c r="E173" s="184" t="s">
        <v>3779</v>
      </c>
      <c r="F173" s="185" t="s">
        <v>3780</v>
      </c>
      <c r="G173" s="186" t="s">
        <v>271</v>
      </c>
      <c r="H173" s="187">
        <v>1</v>
      </c>
      <c r="I173" s="188"/>
      <c r="J173" s="189">
        <f>ROUND(I173*H173,2)</f>
        <v>0</v>
      </c>
      <c r="K173" s="185" t="s">
        <v>1</v>
      </c>
      <c r="L173" s="190"/>
      <c r="M173" s="191" t="s">
        <v>1</v>
      </c>
      <c r="N173" s="192" t="s">
        <v>41</v>
      </c>
      <c r="P173" s="145">
        <f>O173*H173</f>
        <v>0</v>
      </c>
      <c r="Q173" s="145">
        <v>0</v>
      </c>
      <c r="R173" s="145">
        <f>Q173*H173</f>
        <v>0</v>
      </c>
      <c r="S173" s="145">
        <v>0</v>
      </c>
      <c r="T173" s="146">
        <f>S173*H173</f>
        <v>0</v>
      </c>
      <c r="AR173" s="147" t="s">
        <v>2953</v>
      </c>
      <c r="AT173" s="147" t="s">
        <v>615</v>
      </c>
      <c r="AU173" s="147" t="s">
        <v>85</v>
      </c>
      <c r="AY173" s="17" t="s">
        <v>190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83</v>
      </c>
      <c r="BK173" s="148">
        <f>ROUND(I173*H173,2)</f>
        <v>0</v>
      </c>
      <c r="BL173" s="17" t="s">
        <v>825</v>
      </c>
      <c r="BM173" s="147" t="s">
        <v>981</v>
      </c>
    </row>
    <row r="174" spans="2:65" s="1" customFormat="1" ht="21.75" customHeight="1">
      <c r="B174" s="32"/>
      <c r="C174" s="183" t="s">
        <v>360</v>
      </c>
      <c r="D174" s="183" t="s">
        <v>615</v>
      </c>
      <c r="E174" s="184" t="s">
        <v>3781</v>
      </c>
      <c r="F174" s="185" t="s">
        <v>3782</v>
      </c>
      <c r="G174" s="186" t="s">
        <v>271</v>
      </c>
      <c r="H174" s="187">
        <v>3</v>
      </c>
      <c r="I174" s="188"/>
      <c r="J174" s="189">
        <f>ROUND(I174*H174,2)</f>
        <v>0</v>
      </c>
      <c r="K174" s="185" t="s">
        <v>1</v>
      </c>
      <c r="L174" s="190"/>
      <c r="M174" s="191" t="s">
        <v>1</v>
      </c>
      <c r="N174" s="192" t="s">
        <v>41</v>
      </c>
      <c r="P174" s="145">
        <f>O174*H174</f>
        <v>0</v>
      </c>
      <c r="Q174" s="145">
        <v>0</v>
      </c>
      <c r="R174" s="145">
        <f>Q174*H174</f>
        <v>0</v>
      </c>
      <c r="S174" s="145">
        <v>0</v>
      </c>
      <c r="T174" s="146">
        <f>S174*H174</f>
        <v>0</v>
      </c>
      <c r="AR174" s="147" t="s">
        <v>2953</v>
      </c>
      <c r="AT174" s="147" t="s">
        <v>615</v>
      </c>
      <c r="AU174" s="147" t="s">
        <v>85</v>
      </c>
      <c r="AY174" s="17" t="s">
        <v>190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7" t="s">
        <v>83</v>
      </c>
      <c r="BK174" s="148">
        <f>ROUND(I174*H174,2)</f>
        <v>0</v>
      </c>
      <c r="BL174" s="17" t="s">
        <v>825</v>
      </c>
      <c r="BM174" s="147" t="s">
        <v>991</v>
      </c>
    </row>
    <row r="175" spans="2:65" s="1" customFormat="1" ht="21.75" customHeight="1">
      <c r="B175" s="32"/>
      <c r="C175" s="183" t="s">
        <v>372</v>
      </c>
      <c r="D175" s="183" t="s">
        <v>615</v>
      </c>
      <c r="E175" s="184" t="s">
        <v>3783</v>
      </c>
      <c r="F175" s="185" t="s">
        <v>3784</v>
      </c>
      <c r="G175" s="186" t="s">
        <v>271</v>
      </c>
      <c r="H175" s="187">
        <v>1</v>
      </c>
      <c r="I175" s="188"/>
      <c r="J175" s="189">
        <f>ROUND(I175*H175,2)</f>
        <v>0</v>
      </c>
      <c r="K175" s="185" t="s">
        <v>1</v>
      </c>
      <c r="L175" s="190"/>
      <c r="M175" s="191" t="s">
        <v>1</v>
      </c>
      <c r="N175" s="192" t="s">
        <v>41</v>
      </c>
      <c r="P175" s="145">
        <f>O175*H175</f>
        <v>0</v>
      </c>
      <c r="Q175" s="145">
        <v>0</v>
      </c>
      <c r="R175" s="145">
        <f>Q175*H175</f>
        <v>0</v>
      </c>
      <c r="S175" s="145">
        <v>0</v>
      </c>
      <c r="T175" s="146">
        <f>S175*H175</f>
        <v>0</v>
      </c>
      <c r="AR175" s="147" t="s">
        <v>2953</v>
      </c>
      <c r="AT175" s="147" t="s">
        <v>615</v>
      </c>
      <c r="AU175" s="147" t="s">
        <v>85</v>
      </c>
      <c r="AY175" s="17" t="s">
        <v>190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7" t="s">
        <v>83</v>
      </c>
      <c r="BK175" s="148">
        <f>ROUND(I175*H175,2)</f>
        <v>0</v>
      </c>
      <c r="BL175" s="17" t="s">
        <v>825</v>
      </c>
      <c r="BM175" s="147" t="s">
        <v>1001</v>
      </c>
    </row>
    <row r="176" spans="2:65" s="1" customFormat="1" ht="16.5" customHeight="1">
      <c r="B176" s="32"/>
      <c r="C176" s="136" t="s">
        <v>447</v>
      </c>
      <c r="D176" s="136" t="s">
        <v>193</v>
      </c>
      <c r="E176" s="137" t="s">
        <v>3785</v>
      </c>
      <c r="F176" s="138" t="s">
        <v>3786</v>
      </c>
      <c r="G176" s="139" t="s">
        <v>271</v>
      </c>
      <c r="H176" s="140">
        <v>1</v>
      </c>
      <c r="I176" s="141"/>
      <c r="J176" s="142">
        <f>ROUND(I176*H176,2)</f>
        <v>0</v>
      </c>
      <c r="K176" s="138" t="s">
        <v>1</v>
      </c>
      <c r="L176" s="32"/>
      <c r="M176" s="143" t="s">
        <v>1</v>
      </c>
      <c r="N176" s="144" t="s">
        <v>41</v>
      </c>
      <c r="P176" s="145">
        <f>O176*H176</f>
        <v>0</v>
      </c>
      <c r="Q176" s="145">
        <v>0</v>
      </c>
      <c r="R176" s="145">
        <f>Q176*H176</f>
        <v>0</v>
      </c>
      <c r="S176" s="145">
        <v>0</v>
      </c>
      <c r="T176" s="146">
        <f>S176*H176</f>
        <v>0</v>
      </c>
      <c r="AR176" s="147" t="s">
        <v>825</v>
      </c>
      <c r="AT176" s="147" t="s">
        <v>193</v>
      </c>
      <c r="AU176" s="147" t="s">
        <v>85</v>
      </c>
      <c r="AY176" s="17" t="s">
        <v>190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7" t="s">
        <v>83</v>
      </c>
      <c r="BK176" s="148">
        <f>ROUND(I176*H176,2)</f>
        <v>0</v>
      </c>
      <c r="BL176" s="17" t="s">
        <v>825</v>
      </c>
      <c r="BM176" s="147" t="s">
        <v>1015</v>
      </c>
    </row>
    <row r="177" spans="2:65" s="1" customFormat="1" ht="24.2" customHeight="1">
      <c r="B177" s="32"/>
      <c r="C177" s="136" t="s">
        <v>452</v>
      </c>
      <c r="D177" s="136" t="s">
        <v>193</v>
      </c>
      <c r="E177" s="137" t="s">
        <v>3787</v>
      </c>
      <c r="F177" s="138" t="s">
        <v>3788</v>
      </c>
      <c r="G177" s="139" t="s">
        <v>196</v>
      </c>
      <c r="H177" s="140">
        <v>1</v>
      </c>
      <c r="I177" s="141"/>
      <c r="J177" s="142">
        <f>ROUND(I177*H177,2)</f>
        <v>0</v>
      </c>
      <c r="K177" s="138" t="s">
        <v>1</v>
      </c>
      <c r="L177" s="32"/>
      <c r="M177" s="143" t="s">
        <v>1</v>
      </c>
      <c r="N177" s="144" t="s">
        <v>41</v>
      </c>
      <c r="P177" s="145">
        <f>O177*H177</f>
        <v>0</v>
      </c>
      <c r="Q177" s="145">
        <v>0</v>
      </c>
      <c r="R177" s="145">
        <f>Q177*H177</f>
        <v>0</v>
      </c>
      <c r="S177" s="145">
        <v>0</v>
      </c>
      <c r="T177" s="146">
        <f>S177*H177</f>
        <v>0</v>
      </c>
      <c r="AR177" s="147" t="s">
        <v>825</v>
      </c>
      <c r="AT177" s="147" t="s">
        <v>193</v>
      </c>
      <c r="AU177" s="147" t="s">
        <v>85</v>
      </c>
      <c r="AY177" s="17" t="s">
        <v>190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7" t="s">
        <v>83</v>
      </c>
      <c r="BK177" s="148">
        <f>ROUND(I177*H177,2)</f>
        <v>0</v>
      </c>
      <c r="BL177" s="17" t="s">
        <v>825</v>
      </c>
      <c r="BM177" s="147" t="s">
        <v>1027</v>
      </c>
    </row>
    <row r="178" spans="2:65" s="1" customFormat="1" ht="21.75" customHeight="1">
      <c r="B178" s="32"/>
      <c r="C178" s="136" t="s">
        <v>439</v>
      </c>
      <c r="D178" s="136" t="s">
        <v>193</v>
      </c>
      <c r="E178" s="137" t="s">
        <v>3789</v>
      </c>
      <c r="F178" s="138" t="s">
        <v>3790</v>
      </c>
      <c r="G178" s="139" t="s">
        <v>3791</v>
      </c>
      <c r="H178" s="140">
        <v>1</v>
      </c>
      <c r="I178" s="141"/>
      <c r="J178" s="142">
        <f>ROUND(I178*H178,2)</f>
        <v>0</v>
      </c>
      <c r="K178" s="138" t="s">
        <v>1</v>
      </c>
      <c r="L178" s="32"/>
      <c r="M178" s="143" t="s">
        <v>1</v>
      </c>
      <c r="N178" s="144" t="s">
        <v>41</v>
      </c>
      <c r="P178" s="145">
        <f>O178*H178</f>
        <v>0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AR178" s="147" t="s">
        <v>825</v>
      </c>
      <c r="AT178" s="147" t="s">
        <v>193</v>
      </c>
      <c r="AU178" s="147" t="s">
        <v>85</v>
      </c>
      <c r="AY178" s="17" t="s">
        <v>190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83</v>
      </c>
      <c r="BK178" s="148">
        <f>ROUND(I178*H178,2)</f>
        <v>0</v>
      </c>
      <c r="BL178" s="17" t="s">
        <v>825</v>
      </c>
      <c r="BM178" s="147" t="s">
        <v>98</v>
      </c>
    </row>
    <row r="179" spans="2:65" s="1" customFormat="1" ht="21.75" customHeight="1">
      <c r="B179" s="32"/>
      <c r="C179" s="136" t="s">
        <v>425</v>
      </c>
      <c r="D179" s="136" t="s">
        <v>193</v>
      </c>
      <c r="E179" s="137" t="s">
        <v>3792</v>
      </c>
      <c r="F179" s="138" t="s">
        <v>3793</v>
      </c>
      <c r="G179" s="139" t="s">
        <v>3791</v>
      </c>
      <c r="H179" s="140">
        <v>1</v>
      </c>
      <c r="I179" s="141"/>
      <c r="J179" s="142">
        <f>ROUND(I179*H179,2)</f>
        <v>0</v>
      </c>
      <c r="K179" s="138" t="s">
        <v>1</v>
      </c>
      <c r="L179" s="32"/>
      <c r="M179" s="143" t="s">
        <v>1</v>
      </c>
      <c r="N179" s="144" t="s">
        <v>41</v>
      </c>
      <c r="P179" s="145">
        <f>O179*H179</f>
        <v>0</v>
      </c>
      <c r="Q179" s="145">
        <v>0</v>
      </c>
      <c r="R179" s="145">
        <f>Q179*H179</f>
        <v>0</v>
      </c>
      <c r="S179" s="145">
        <v>0</v>
      </c>
      <c r="T179" s="146">
        <f>S179*H179</f>
        <v>0</v>
      </c>
      <c r="AR179" s="147" t="s">
        <v>825</v>
      </c>
      <c r="AT179" s="147" t="s">
        <v>193</v>
      </c>
      <c r="AU179" s="147" t="s">
        <v>85</v>
      </c>
      <c r="AY179" s="17" t="s">
        <v>190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7" t="s">
        <v>83</v>
      </c>
      <c r="BK179" s="148">
        <f>ROUND(I179*H179,2)</f>
        <v>0</v>
      </c>
      <c r="BL179" s="17" t="s">
        <v>825</v>
      </c>
      <c r="BM179" s="147" t="s">
        <v>1050</v>
      </c>
    </row>
    <row r="180" spans="2:65" s="1" customFormat="1" ht="21.75" customHeight="1">
      <c r="B180" s="32"/>
      <c r="C180" s="136" t="s">
        <v>757</v>
      </c>
      <c r="D180" s="136" t="s">
        <v>193</v>
      </c>
      <c r="E180" s="137" t="s">
        <v>3794</v>
      </c>
      <c r="F180" s="138" t="s">
        <v>3795</v>
      </c>
      <c r="G180" s="139" t="s">
        <v>435</v>
      </c>
      <c r="H180" s="140">
        <v>10</v>
      </c>
      <c r="I180" s="141"/>
      <c r="J180" s="142">
        <f>ROUND(I180*H180,2)</f>
        <v>0</v>
      </c>
      <c r="K180" s="138" t="s">
        <v>1</v>
      </c>
      <c r="L180" s="32"/>
      <c r="M180" s="143" t="s">
        <v>1</v>
      </c>
      <c r="N180" s="144" t="s">
        <v>41</v>
      </c>
      <c r="P180" s="145">
        <f>O180*H180</f>
        <v>0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AR180" s="147" t="s">
        <v>825</v>
      </c>
      <c r="AT180" s="147" t="s">
        <v>193</v>
      </c>
      <c r="AU180" s="147" t="s">
        <v>85</v>
      </c>
      <c r="AY180" s="17" t="s">
        <v>190</v>
      </c>
      <c r="BE180" s="148">
        <f>IF(N180="základní",J180,0)</f>
        <v>0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7" t="s">
        <v>83</v>
      </c>
      <c r="BK180" s="148">
        <f>ROUND(I180*H180,2)</f>
        <v>0</v>
      </c>
      <c r="BL180" s="17" t="s">
        <v>825</v>
      </c>
      <c r="BM180" s="147" t="s">
        <v>1064</v>
      </c>
    </row>
    <row r="181" spans="2:65" s="1" customFormat="1" ht="24.2" customHeight="1">
      <c r="B181" s="32"/>
      <c r="C181" s="136" t="s">
        <v>432</v>
      </c>
      <c r="D181" s="136" t="s">
        <v>193</v>
      </c>
      <c r="E181" s="137" t="s">
        <v>3796</v>
      </c>
      <c r="F181" s="138" t="s">
        <v>3797</v>
      </c>
      <c r="G181" s="139" t="s">
        <v>435</v>
      </c>
      <c r="H181" s="140">
        <v>200</v>
      </c>
      <c r="I181" s="141"/>
      <c r="J181" s="142">
        <f>ROUND(I181*H181,2)</f>
        <v>0</v>
      </c>
      <c r="K181" s="138" t="s">
        <v>1</v>
      </c>
      <c r="L181" s="32"/>
      <c r="M181" s="143" t="s">
        <v>1</v>
      </c>
      <c r="N181" s="144" t="s">
        <v>41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825</v>
      </c>
      <c r="AT181" s="147" t="s">
        <v>193</v>
      </c>
      <c r="AU181" s="147" t="s">
        <v>85</v>
      </c>
      <c r="AY181" s="17" t="s">
        <v>190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83</v>
      </c>
      <c r="BK181" s="148">
        <f>ROUND(I181*H181,2)</f>
        <v>0</v>
      </c>
      <c r="BL181" s="17" t="s">
        <v>825</v>
      </c>
      <c r="BM181" s="147" t="s">
        <v>1075</v>
      </c>
    </row>
    <row r="182" spans="2:65" s="1" customFormat="1" ht="21.75" customHeight="1">
      <c r="B182" s="32"/>
      <c r="C182" s="136" t="s">
        <v>772</v>
      </c>
      <c r="D182" s="136" t="s">
        <v>193</v>
      </c>
      <c r="E182" s="137" t="s">
        <v>3798</v>
      </c>
      <c r="F182" s="138" t="s">
        <v>3799</v>
      </c>
      <c r="G182" s="139" t="s">
        <v>271</v>
      </c>
      <c r="H182" s="140">
        <v>1</v>
      </c>
      <c r="I182" s="141"/>
      <c r="J182" s="142">
        <f>ROUND(I182*H182,2)</f>
        <v>0</v>
      </c>
      <c r="K182" s="138" t="s">
        <v>1</v>
      </c>
      <c r="L182" s="32"/>
      <c r="M182" s="143" t="s">
        <v>1</v>
      </c>
      <c r="N182" s="144" t="s">
        <v>41</v>
      </c>
      <c r="P182" s="145">
        <f>O182*H182</f>
        <v>0</v>
      </c>
      <c r="Q182" s="145">
        <v>0</v>
      </c>
      <c r="R182" s="145">
        <f>Q182*H182</f>
        <v>0</v>
      </c>
      <c r="S182" s="145">
        <v>0</v>
      </c>
      <c r="T182" s="146">
        <f>S182*H182</f>
        <v>0</v>
      </c>
      <c r="AR182" s="147" t="s">
        <v>825</v>
      </c>
      <c r="AT182" s="147" t="s">
        <v>193</v>
      </c>
      <c r="AU182" s="147" t="s">
        <v>85</v>
      </c>
      <c r="AY182" s="17" t="s">
        <v>190</v>
      </c>
      <c r="BE182" s="148">
        <f>IF(N182="základní",J182,0)</f>
        <v>0</v>
      </c>
      <c r="BF182" s="148">
        <f>IF(N182="snížená",J182,0)</f>
        <v>0</v>
      </c>
      <c r="BG182" s="148">
        <f>IF(N182="zákl. přenesená",J182,0)</f>
        <v>0</v>
      </c>
      <c r="BH182" s="148">
        <f>IF(N182="sníž. přenesená",J182,0)</f>
        <v>0</v>
      </c>
      <c r="BI182" s="148">
        <f>IF(N182="nulová",J182,0)</f>
        <v>0</v>
      </c>
      <c r="BJ182" s="17" t="s">
        <v>83</v>
      </c>
      <c r="BK182" s="148">
        <f>ROUND(I182*H182,2)</f>
        <v>0</v>
      </c>
      <c r="BL182" s="17" t="s">
        <v>825</v>
      </c>
      <c r="BM182" s="147" t="s">
        <v>1085</v>
      </c>
    </row>
    <row r="183" spans="2:65" s="1" customFormat="1" ht="37.9" customHeight="1">
      <c r="B183" s="32"/>
      <c r="C183" s="183" t="s">
        <v>777</v>
      </c>
      <c r="D183" s="183" t="s">
        <v>615</v>
      </c>
      <c r="E183" s="184" t="s">
        <v>3800</v>
      </c>
      <c r="F183" s="185" t="s">
        <v>3801</v>
      </c>
      <c r="G183" s="186" t="s">
        <v>271</v>
      </c>
      <c r="H183" s="187">
        <v>1</v>
      </c>
      <c r="I183" s="188"/>
      <c r="J183" s="189">
        <f>ROUND(I183*H183,2)</f>
        <v>0</v>
      </c>
      <c r="K183" s="185" t="s">
        <v>1</v>
      </c>
      <c r="L183" s="190"/>
      <c r="M183" s="191" t="s">
        <v>1</v>
      </c>
      <c r="N183" s="192" t="s">
        <v>41</v>
      </c>
      <c r="P183" s="145">
        <f>O183*H183</f>
        <v>0</v>
      </c>
      <c r="Q183" s="145">
        <v>0</v>
      </c>
      <c r="R183" s="145">
        <f>Q183*H183</f>
        <v>0</v>
      </c>
      <c r="S183" s="145">
        <v>0</v>
      </c>
      <c r="T183" s="146">
        <f>S183*H183</f>
        <v>0</v>
      </c>
      <c r="AR183" s="147" t="s">
        <v>2953</v>
      </c>
      <c r="AT183" s="147" t="s">
        <v>615</v>
      </c>
      <c r="AU183" s="147" t="s">
        <v>85</v>
      </c>
      <c r="AY183" s="17" t="s">
        <v>190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7" t="s">
        <v>83</v>
      </c>
      <c r="BK183" s="148">
        <f>ROUND(I183*H183,2)</f>
        <v>0</v>
      </c>
      <c r="BL183" s="17" t="s">
        <v>825</v>
      </c>
      <c r="BM183" s="147" t="s">
        <v>1098</v>
      </c>
    </row>
    <row r="184" spans="2:65" s="1" customFormat="1" ht="16.5" customHeight="1">
      <c r="B184" s="32"/>
      <c r="C184" s="136" t="s">
        <v>783</v>
      </c>
      <c r="D184" s="136" t="s">
        <v>193</v>
      </c>
      <c r="E184" s="137" t="s">
        <v>3802</v>
      </c>
      <c r="F184" s="138" t="s">
        <v>3803</v>
      </c>
      <c r="G184" s="139" t="s">
        <v>271</v>
      </c>
      <c r="H184" s="140">
        <v>1</v>
      </c>
      <c r="I184" s="141"/>
      <c r="J184" s="142">
        <f>ROUND(I184*H184,2)</f>
        <v>0</v>
      </c>
      <c r="K184" s="138" t="s">
        <v>1</v>
      </c>
      <c r="L184" s="32"/>
      <c r="M184" s="143" t="s">
        <v>1</v>
      </c>
      <c r="N184" s="144" t="s">
        <v>41</v>
      </c>
      <c r="P184" s="145">
        <f>O184*H184</f>
        <v>0</v>
      </c>
      <c r="Q184" s="145">
        <v>0</v>
      </c>
      <c r="R184" s="145">
        <f>Q184*H184</f>
        <v>0</v>
      </c>
      <c r="S184" s="145">
        <v>0</v>
      </c>
      <c r="T184" s="146">
        <f>S184*H184</f>
        <v>0</v>
      </c>
      <c r="AR184" s="147" t="s">
        <v>825</v>
      </c>
      <c r="AT184" s="147" t="s">
        <v>193</v>
      </c>
      <c r="AU184" s="147" t="s">
        <v>85</v>
      </c>
      <c r="AY184" s="17" t="s">
        <v>190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7" t="s">
        <v>83</v>
      </c>
      <c r="BK184" s="148">
        <f>ROUND(I184*H184,2)</f>
        <v>0</v>
      </c>
      <c r="BL184" s="17" t="s">
        <v>825</v>
      </c>
      <c r="BM184" s="147" t="s">
        <v>1110</v>
      </c>
    </row>
    <row r="185" spans="2:65" s="1" customFormat="1" ht="16.5" customHeight="1">
      <c r="B185" s="32"/>
      <c r="C185" s="183" t="s">
        <v>789</v>
      </c>
      <c r="D185" s="183" t="s">
        <v>615</v>
      </c>
      <c r="E185" s="184" t="s">
        <v>3804</v>
      </c>
      <c r="F185" s="185" t="s">
        <v>3805</v>
      </c>
      <c r="G185" s="186" t="s">
        <v>3728</v>
      </c>
      <c r="H185" s="187">
        <v>1</v>
      </c>
      <c r="I185" s="188"/>
      <c r="J185" s="189">
        <f>ROUND(I185*H185,2)</f>
        <v>0</v>
      </c>
      <c r="K185" s="185" t="s">
        <v>1</v>
      </c>
      <c r="L185" s="190"/>
      <c r="M185" s="191" t="s">
        <v>1</v>
      </c>
      <c r="N185" s="192" t="s">
        <v>41</v>
      </c>
      <c r="P185" s="145">
        <f>O185*H185</f>
        <v>0</v>
      </c>
      <c r="Q185" s="145">
        <v>0</v>
      </c>
      <c r="R185" s="145">
        <f>Q185*H185</f>
        <v>0</v>
      </c>
      <c r="S185" s="145">
        <v>0</v>
      </c>
      <c r="T185" s="146">
        <f>S185*H185</f>
        <v>0</v>
      </c>
      <c r="AR185" s="147" t="s">
        <v>2953</v>
      </c>
      <c r="AT185" s="147" t="s">
        <v>615</v>
      </c>
      <c r="AU185" s="147" t="s">
        <v>85</v>
      </c>
      <c r="AY185" s="17" t="s">
        <v>190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7" t="s">
        <v>83</v>
      </c>
      <c r="BK185" s="148">
        <f>ROUND(I185*H185,2)</f>
        <v>0</v>
      </c>
      <c r="BL185" s="17" t="s">
        <v>825</v>
      </c>
      <c r="BM185" s="147" t="s">
        <v>1121</v>
      </c>
    </row>
    <row r="186" spans="2:65" s="1" customFormat="1" ht="16.5" customHeight="1">
      <c r="B186" s="32"/>
      <c r="C186" s="136" t="s">
        <v>796</v>
      </c>
      <c r="D186" s="136" t="s">
        <v>193</v>
      </c>
      <c r="E186" s="137" t="s">
        <v>3806</v>
      </c>
      <c r="F186" s="138" t="s">
        <v>3807</v>
      </c>
      <c r="G186" s="139" t="s">
        <v>435</v>
      </c>
      <c r="H186" s="140">
        <v>200</v>
      </c>
      <c r="I186" s="141"/>
      <c r="J186" s="142">
        <f>ROUND(I186*H186,2)</f>
        <v>0</v>
      </c>
      <c r="K186" s="138" t="s">
        <v>1</v>
      </c>
      <c r="L186" s="32"/>
      <c r="M186" s="143" t="s">
        <v>1</v>
      </c>
      <c r="N186" s="144" t="s">
        <v>41</v>
      </c>
      <c r="P186" s="145">
        <f>O186*H186</f>
        <v>0</v>
      </c>
      <c r="Q186" s="145">
        <v>0</v>
      </c>
      <c r="R186" s="145">
        <f>Q186*H186</f>
        <v>0</v>
      </c>
      <c r="S186" s="145">
        <v>0</v>
      </c>
      <c r="T186" s="146">
        <f>S186*H186</f>
        <v>0</v>
      </c>
      <c r="AR186" s="147" t="s">
        <v>825</v>
      </c>
      <c r="AT186" s="147" t="s">
        <v>193</v>
      </c>
      <c r="AU186" s="147" t="s">
        <v>85</v>
      </c>
      <c r="AY186" s="17" t="s">
        <v>190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7" t="s">
        <v>83</v>
      </c>
      <c r="BK186" s="148">
        <f>ROUND(I186*H186,2)</f>
        <v>0</v>
      </c>
      <c r="BL186" s="17" t="s">
        <v>825</v>
      </c>
      <c r="BM186" s="147" t="s">
        <v>1133</v>
      </c>
    </row>
    <row r="187" spans="2:65" s="1" customFormat="1" ht="24.2" customHeight="1">
      <c r="B187" s="32"/>
      <c r="C187" s="136" t="s">
        <v>801</v>
      </c>
      <c r="D187" s="136" t="s">
        <v>193</v>
      </c>
      <c r="E187" s="137" t="s">
        <v>3808</v>
      </c>
      <c r="F187" s="138" t="s">
        <v>3809</v>
      </c>
      <c r="G187" s="139" t="s">
        <v>196</v>
      </c>
      <c r="H187" s="140">
        <v>1</v>
      </c>
      <c r="I187" s="141"/>
      <c r="J187" s="142">
        <f>ROUND(I187*H187,2)</f>
        <v>0</v>
      </c>
      <c r="K187" s="138" t="s">
        <v>1</v>
      </c>
      <c r="L187" s="32"/>
      <c r="M187" s="143" t="s">
        <v>1</v>
      </c>
      <c r="N187" s="144" t="s">
        <v>41</v>
      </c>
      <c r="P187" s="145">
        <f>O187*H187</f>
        <v>0</v>
      </c>
      <c r="Q187" s="145">
        <v>0</v>
      </c>
      <c r="R187" s="145">
        <f>Q187*H187</f>
        <v>0</v>
      </c>
      <c r="S187" s="145">
        <v>0</v>
      </c>
      <c r="T187" s="146">
        <f>S187*H187</f>
        <v>0</v>
      </c>
      <c r="AR187" s="147" t="s">
        <v>825</v>
      </c>
      <c r="AT187" s="147" t="s">
        <v>193</v>
      </c>
      <c r="AU187" s="147" t="s">
        <v>85</v>
      </c>
      <c r="AY187" s="17" t="s">
        <v>190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83</v>
      </c>
      <c r="BK187" s="148">
        <f>ROUND(I187*H187,2)</f>
        <v>0</v>
      </c>
      <c r="BL187" s="17" t="s">
        <v>825</v>
      </c>
      <c r="BM187" s="147" t="s">
        <v>1146</v>
      </c>
    </row>
    <row r="188" spans="2:65" s="1" customFormat="1" ht="16.5" customHeight="1">
      <c r="B188" s="32"/>
      <c r="C188" s="136" t="s">
        <v>807</v>
      </c>
      <c r="D188" s="136" t="s">
        <v>193</v>
      </c>
      <c r="E188" s="137" t="s">
        <v>3810</v>
      </c>
      <c r="F188" s="138" t="s">
        <v>3811</v>
      </c>
      <c r="G188" s="139" t="s">
        <v>3690</v>
      </c>
      <c r="H188" s="140">
        <v>10</v>
      </c>
      <c r="I188" s="141"/>
      <c r="J188" s="142">
        <f>ROUND(I188*H188,2)</f>
        <v>0</v>
      </c>
      <c r="K188" s="138" t="s">
        <v>1</v>
      </c>
      <c r="L188" s="32"/>
      <c r="M188" s="143" t="s">
        <v>1</v>
      </c>
      <c r="N188" s="144" t="s">
        <v>41</v>
      </c>
      <c r="P188" s="145">
        <f>O188*H188</f>
        <v>0</v>
      </c>
      <c r="Q188" s="145">
        <v>0</v>
      </c>
      <c r="R188" s="145">
        <f>Q188*H188</f>
        <v>0</v>
      </c>
      <c r="S188" s="145">
        <v>0</v>
      </c>
      <c r="T188" s="146">
        <f>S188*H188</f>
        <v>0</v>
      </c>
      <c r="AR188" s="147" t="s">
        <v>825</v>
      </c>
      <c r="AT188" s="147" t="s">
        <v>193</v>
      </c>
      <c r="AU188" s="147" t="s">
        <v>85</v>
      </c>
      <c r="AY188" s="17" t="s">
        <v>190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83</v>
      </c>
      <c r="BK188" s="148">
        <f>ROUND(I188*H188,2)</f>
        <v>0</v>
      </c>
      <c r="BL188" s="17" t="s">
        <v>825</v>
      </c>
      <c r="BM188" s="147" t="s">
        <v>1160</v>
      </c>
    </row>
    <row r="189" spans="2:65" s="1" customFormat="1" ht="16.5" customHeight="1">
      <c r="B189" s="32"/>
      <c r="C189" s="136" t="s">
        <v>813</v>
      </c>
      <c r="D189" s="136" t="s">
        <v>193</v>
      </c>
      <c r="E189" s="137" t="s">
        <v>3812</v>
      </c>
      <c r="F189" s="138" t="s">
        <v>3813</v>
      </c>
      <c r="G189" s="139" t="s">
        <v>3690</v>
      </c>
      <c r="H189" s="140">
        <v>200</v>
      </c>
      <c r="I189" s="141"/>
      <c r="J189" s="142">
        <f>ROUND(I189*H189,2)</f>
        <v>0</v>
      </c>
      <c r="K189" s="138" t="s">
        <v>1</v>
      </c>
      <c r="L189" s="32"/>
      <c r="M189" s="143" t="s">
        <v>1</v>
      </c>
      <c r="N189" s="144" t="s">
        <v>41</v>
      </c>
      <c r="P189" s="145">
        <f>O189*H189</f>
        <v>0</v>
      </c>
      <c r="Q189" s="145">
        <v>0</v>
      </c>
      <c r="R189" s="145">
        <f>Q189*H189</f>
        <v>0</v>
      </c>
      <c r="S189" s="145">
        <v>0</v>
      </c>
      <c r="T189" s="146">
        <f>S189*H189</f>
        <v>0</v>
      </c>
      <c r="AR189" s="147" t="s">
        <v>825</v>
      </c>
      <c r="AT189" s="147" t="s">
        <v>193</v>
      </c>
      <c r="AU189" s="147" t="s">
        <v>85</v>
      </c>
      <c r="AY189" s="17" t="s">
        <v>190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7" t="s">
        <v>83</v>
      </c>
      <c r="BK189" s="148">
        <f>ROUND(I189*H189,2)</f>
        <v>0</v>
      </c>
      <c r="BL189" s="17" t="s">
        <v>825</v>
      </c>
      <c r="BM189" s="147" t="s">
        <v>1168</v>
      </c>
    </row>
    <row r="190" spans="2:65" s="1" customFormat="1" ht="16.5" customHeight="1">
      <c r="B190" s="32"/>
      <c r="C190" s="136" t="s">
        <v>819</v>
      </c>
      <c r="D190" s="136" t="s">
        <v>193</v>
      </c>
      <c r="E190" s="137" t="s">
        <v>3814</v>
      </c>
      <c r="F190" s="138" t="s">
        <v>3815</v>
      </c>
      <c r="G190" s="139" t="s">
        <v>196</v>
      </c>
      <c r="H190" s="140">
        <v>1</v>
      </c>
      <c r="I190" s="141"/>
      <c r="J190" s="142">
        <f>ROUND(I190*H190,2)</f>
        <v>0</v>
      </c>
      <c r="K190" s="138" t="s">
        <v>1</v>
      </c>
      <c r="L190" s="32"/>
      <c r="M190" s="143" t="s">
        <v>1</v>
      </c>
      <c r="N190" s="144" t="s">
        <v>41</v>
      </c>
      <c r="P190" s="145">
        <f>O190*H190</f>
        <v>0</v>
      </c>
      <c r="Q190" s="145">
        <v>0</v>
      </c>
      <c r="R190" s="145">
        <f>Q190*H190</f>
        <v>0</v>
      </c>
      <c r="S190" s="145">
        <v>0</v>
      </c>
      <c r="T190" s="146">
        <f>S190*H190</f>
        <v>0</v>
      </c>
      <c r="AR190" s="147" t="s">
        <v>825</v>
      </c>
      <c r="AT190" s="147" t="s">
        <v>193</v>
      </c>
      <c r="AU190" s="147" t="s">
        <v>85</v>
      </c>
      <c r="AY190" s="17" t="s">
        <v>190</v>
      </c>
      <c r="BE190" s="148">
        <f>IF(N190="základní",J190,0)</f>
        <v>0</v>
      </c>
      <c r="BF190" s="148">
        <f>IF(N190="snížená",J190,0)</f>
        <v>0</v>
      </c>
      <c r="BG190" s="148">
        <f>IF(N190="zákl. přenesená",J190,0)</f>
        <v>0</v>
      </c>
      <c r="BH190" s="148">
        <f>IF(N190="sníž. přenesená",J190,0)</f>
        <v>0</v>
      </c>
      <c r="BI190" s="148">
        <f>IF(N190="nulová",J190,0)</f>
        <v>0</v>
      </c>
      <c r="BJ190" s="17" t="s">
        <v>83</v>
      </c>
      <c r="BK190" s="148">
        <f>ROUND(I190*H190,2)</f>
        <v>0</v>
      </c>
      <c r="BL190" s="17" t="s">
        <v>825</v>
      </c>
      <c r="BM190" s="147" t="s">
        <v>1178</v>
      </c>
    </row>
    <row r="191" spans="2:65" s="1" customFormat="1" ht="16.5" customHeight="1">
      <c r="B191" s="32"/>
      <c r="C191" s="136" t="s">
        <v>825</v>
      </c>
      <c r="D191" s="136" t="s">
        <v>193</v>
      </c>
      <c r="E191" s="137" t="s">
        <v>3816</v>
      </c>
      <c r="F191" s="138" t="s">
        <v>3817</v>
      </c>
      <c r="G191" s="139" t="s">
        <v>196</v>
      </c>
      <c r="H191" s="140">
        <v>1</v>
      </c>
      <c r="I191" s="141"/>
      <c r="J191" s="142">
        <f>ROUND(I191*H191,2)</f>
        <v>0</v>
      </c>
      <c r="K191" s="138" t="s">
        <v>1</v>
      </c>
      <c r="L191" s="32"/>
      <c r="M191" s="143" t="s">
        <v>1</v>
      </c>
      <c r="N191" s="144" t="s">
        <v>41</v>
      </c>
      <c r="P191" s="145">
        <f>O191*H191</f>
        <v>0</v>
      </c>
      <c r="Q191" s="145">
        <v>0</v>
      </c>
      <c r="R191" s="145">
        <f>Q191*H191</f>
        <v>0</v>
      </c>
      <c r="S191" s="145">
        <v>0</v>
      </c>
      <c r="T191" s="146">
        <f>S191*H191</f>
        <v>0</v>
      </c>
      <c r="AR191" s="147" t="s">
        <v>825</v>
      </c>
      <c r="AT191" s="147" t="s">
        <v>193</v>
      </c>
      <c r="AU191" s="147" t="s">
        <v>85</v>
      </c>
      <c r="AY191" s="17" t="s">
        <v>190</v>
      </c>
      <c r="BE191" s="148">
        <f>IF(N191="základní",J191,0)</f>
        <v>0</v>
      </c>
      <c r="BF191" s="148">
        <f>IF(N191="snížená",J191,0)</f>
        <v>0</v>
      </c>
      <c r="BG191" s="148">
        <f>IF(N191="zákl. přenesená",J191,0)</f>
        <v>0</v>
      </c>
      <c r="BH191" s="148">
        <f>IF(N191="sníž. přenesená",J191,0)</f>
        <v>0</v>
      </c>
      <c r="BI191" s="148">
        <f>IF(N191="nulová",J191,0)</f>
        <v>0</v>
      </c>
      <c r="BJ191" s="17" t="s">
        <v>83</v>
      </c>
      <c r="BK191" s="148">
        <f>ROUND(I191*H191,2)</f>
        <v>0</v>
      </c>
      <c r="BL191" s="17" t="s">
        <v>825</v>
      </c>
      <c r="BM191" s="147" t="s">
        <v>1187</v>
      </c>
    </row>
    <row r="192" spans="2:65" s="1" customFormat="1" ht="16.5" customHeight="1">
      <c r="B192" s="32"/>
      <c r="C192" s="136" t="s">
        <v>830</v>
      </c>
      <c r="D192" s="136" t="s">
        <v>193</v>
      </c>
      <c r="E192" s="137" t="s">
        <v>3818</v>
      </c>
      <c r="F192" s="138" t="s">
        <v>3819</v>
      </c>
      <c r="G192" s="139" t="s">
        <v>196</v>
      </c>
      <c r="H192" s="140">
        <v>1</v>
      </c>
      <c r="I192" s="141"/>
      <c r="J192" s="142">
        <f>ROUND(I192*H192,2)</f>
        <v>0</v>
      </c>
      <c r="K192" s="138" t="s">
        <v>1</v>
      </c>
      <c r="L192" s="32"/>
      <c r="M192" s="143" t="s">
        <v>1</v>
      </c>
      <c r="N192" s="144" t="s">
        <v>41</v>
      </c>
      <c r="P192" s="145">
        <f>O192*H192</f>
        <v>0</v>
      </c>
      <c r="Q192" s="145">
        <v>0</v>
      </c>
      <c r="R192" s="145">
        <f>Q192*H192</f>
        <v>0</v>
      </c>
      <c r="S192" s="145">
        <v>0</v>
      </c>
      <c r="T192" s="146">
        <f>S192*H192</f>
        <v>0</v>
      </c>
      <c r="AR192" s="147" t="s">
        <v>825</v>
      </c>
      <c r="AT192" s="147" t="s">
        <v>193</v>
      </c>
      <c r="AU192" s="147" t="s">
        <v>85</v>
      </c>
      <c r="AY192" s="17" t="s">
        <v>190</v>
      </c>
      <c r="BE192" s="148">
        <f>IF(N192="základní",J192,0)</f>
        <v>0</v>
      </c>
      <c r="BF192" s="148">
        <f>IF(N192="snížená",J192,0)</f>
        <v>0</v>
      </c>
      <c r="BG192" s="148">
        <f>IF(N192="zákl. přenesená",J192,0)</f>
        <v>0</v>
      </c>
      <c r="BH192" s="148">
        <f>IF(N192="sníž. přenesená",J192,0)</f>
        <v>0</v>
      </c>
      <c r="BI192" s="148">
        <f>IF(N192="nulová",J192,0)</f>
        <v>0</v>
      </c>
      <c r="BJ192" s="17" t="s">
        <v>83</v>
      </c>
      <c r="BK192" s="148">
        <f>ROUND(I192*H192,2)</f>
        <v>0</v>
      </c>
      <c r="BL192" s="17" t="s">
        <v>825</v>
      </c>
      <c r="BM192" s="147" t="s">
        <v>1197</v>
      </c>
    </row>
    <row r="193" spans="2:65" s="11" customFormat="1" ht="25.9" customHeight="1">
      <c r="B193" s="124"/>
      <c r="D193" s="125" t="s">
        <v>75</v>
      </c>
      <c r="E193" s="126" t="s">
        <v>187</v>
      </c>
      <c r="F193" s="126" t="s">
        <v>188</v>
      </c>
      <c r="I193" s="127"/>
      <c r="J193" s="128">
        <f>BK193</f>
        <v>0</v>
      </c>
      <c r="L193" s="124"/>
      <c r="M193" s="129"/>
      <c r="P193" s="130">
        <f>SUM(P194:P196)</f>
        <v>0</v>
      </c>
      <c r="R193" s="130">
        <f>SUM(R194:R196)</f>
        <v>0</v>
      </c>
      <c r="T193" s="131">
        <f>SUM(T194:T196)</f>
        <v>0</v>
      </c>
      <c r="AR193" s="125" t="s">
        <v>189</v>
      </c>
      <c r="AT193" s="132" t="s">
        <v>75</v>
      </c>
      <c r="AU193" s="132" t="s">
        <v>76</v>
      </c>
      <c r="AY193" s="125" t="s">
        <v>190</v>
      </c>
      <c r="BK193" s="133">
        <f>SUM(BK194:BK196)</f>
        <v>0</v>
      </c>
    </row>
    <row r="194" spans="2:65" s="1" customFormat="1" ht="16.5" customHeight="1">
      <c r="B194" s="32"/>
      <c r="C194" s="136" t="s">
        <v>835</v>
      </c>
      <c r="D194" s="136" t="s">
        <v>193</v>
      </c>
      <c r="E194" s="137" t="s">
        <v>3820</v>
      </c>
      <c r="F194" s="138" t="s">
        <v>216</v>
      </c>
      <c r="G194" s="139" t="s">
        <v>196</v>
      </c>
      <c r="H194" s="140">
        <v>1</v>
      </c>
      <c r="I194" s="141"/>
      <c r="J194" s="142">
        <f>ROUND(I194*H194,2)</f>
        <v>0</v>
      </c>
      <c r="K194" s="138" t="s">
        <v>1</v>
      </c>
      <c r="L194" s="32"/>
      <c r="M194" s="143" t="s">
        <v>1</v>
      </c>
      <c r="N194" s="144" t="s">
        <v>41</v>
      </c>
      <c r="P194" s="145">
        <f>O194*H194</f>
        <v>0</v>
      </c>
      <c r="Q194" s="145">
        <v>0</v>
      </c>
      <c r="R194" s="145">
        <f>Q194*H194</f>
        <v>0</v>
      </c>
      <c r="S194" s="145">
        <v>0</v>
      </c>
      <c r="T194" s="146">
        <f>S194*H194</f>
        <v>0</v>
      </c>
      <c r="AR194" s="147" t="s">
        <v>217</v>
      </c>
      <c r="AT194" s="147" t="s">
        <v>193</v>
      </c>
      <c r="AU194" s="147" t="s">
        <v>83</v>
      </c>
      <c r="AY194" s="17" t="s">
        <v>190</v>
      </c>
      <c r="BE194" s="148">
        <f>IF(N194="základní",J194,0)</f>
        <v>0</v>
      </c>
      <c r="BF194" s="148">
        <f>IF(N194="snížená",J194,0)</f>
        <v>0</v>
      </c>
      <c r="BG194" s="148">
        <f>IF(N194="zákl. přenesená",J194,0)</f>
        <v>0</v>
      </c>
      <c r="BH194" s="148">
        <f>IF(N194="sníž. přenesená",J194,0)</f>
        <v>0</v>
      </c>
      <c r="BI194" s="148">
        <f>IF(N194="nulová",J194,0)</f>
        <v>0</v>
      </c>
      <c r="BJ194" s="17" t="s">
        <v>83</v>
      </c>
      <c r="BK194" s="148">
        <f>ROUND(I194*H194,2)</f>
        <v>0</v>
      </c>
      <c r="BL194" s="17" t="s">
        <v>217</v>
      </c>
      <c r="BM194" s="147" t="s">
        <v>1210</v>
      </c>
    </row>
    <row r="195" spans="2:65" s="1" customFormat="1" ht="16.5" customHeight="1">
      <c r="B195" s="32"/>
      <c r="C195" s="136" t="s">
        <v>841</v>
      </c>
      <c r="D195" s="136" t="s">
        <v>193</v>
      </c>
      <c r="E195" s="137" t="s">
        <v>3821</v>
      </c>
      <c r="F195" s="138" t="s">
        <v>3822</v>
      </c>
      <c r="G195" s="139" t="s">
        <v>196</v>
      </c>
      <c r="H195" s="140">
        <v>1</v>
      </c>
      <c r="I195" s="141"/>
      <c r="J195" s="142">
        <f>ROUND(I195*H195,2)</f>
        <v>0</v>
      </c>
      <c r="K195" s="138" t="s">
        <v>1</v>
      </c>
      <c r="L195" s="32"/>
      <c r="M195" s="143" t="s">
        <v>1</v>
      </c>
      <c r="N195" s="144" t="s">
        <v>41</v>
      </c>
      <c r="P195" s="145">
        <f>O195*H195</f>
        <v>0</v>
      </c>
      <c r="Q195" s="145">
        <v>0</v>
      </c>
      <c r="R195" s="145">
        <f>Q195*H195</f>
        <v>0</v>
      </c>
      <c r="S195" s="145">
        <v>0</v>
      </c>
      <c r="T195" s="146">
        <f>S195*H195</f>
        <v>0</v>
      </c>
      <c r="AR195" s="147" t="s">
        <v>217</v>
      </c>
      <c r="AT195" s="147" t="s">
        <v>193</v>
      </c>
      <c r="AU195" s="147" t="s">
        <v>83</v>
      </c>
      <c r="AY195" s="17" t="s">
        <v>190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7" t="s">
        <v>83</v>
      </c>
      <c r="BK195" s="148">
        <f>ROUND(I195*H195,2)</f>
        <v>0</v>
      </c>
      <c r="BL195" s="17" t="s">
        <v>217</v>
      </c>
      <c r="BM195" s="147" t="s">
        <v>1221</v>
      </c>
    </row>
    <row r="196" spans="2:65" s="1" customFormat="1" ht="16.5" customHeight="1">
      <c r="B196" s="32"/>
      <c r="C196" s="136" t="s">
        <v>846</v>
      </c>
      <c r="D196" s="136" t="s">
        <v>193</v>
      </c>
      <c r="E196" s="137" t="s">
        <v>3823</v>
      </c>
      <c r="F196" s="138" t="s">
        <v>195</v>
      </c>
      <c r="G196" s="139" t="s">
        <v>196</v>
      </c>
      <c r="H196" s="140">
        <v>1</v>
      </c>
      <c r="I196" s="141"/>
      <c r="J196" s="142">
        <f>ROUND(I196*H196,2)</f>
        <v>0</v>
      </c>
      <c r="K196" s="138" t="s">
        <v>1</v>
      </c>
      <c r="L196" s="32"/>
      <c r="M196" s="155" t="s">
        <v>1</v>
      </c>
      <c r="N196" s="156" t="s">
        <v>41</v>
      </c>
      <c r="O196" s="157"/>
      <c r="P196" s="158">
        <f>O196*H196</f>
        <v>0</v>
      </c>
      <c r="Q196" s="158">
        <v>0</v>
      </c>
      <c r="R196" s="158">
        <f>Q196*H196</f>
        <v>0</v>
      </c>
      <c r="S196" s="158">
        <v>0</v>
      </c>
      <c r="T196" s="159">
        <f>S196*H196</f>
        <v>0</v>
      </c>
      <c r="AR196" s="147" t="s">
        <v>217</v>
      </c>
      <c r="AT196" s="147" t="s">
        <v>193</v>
      </c>
      <c r="AU196" s="147" t="s">
        <v>83</v>
      </c>
      <c r="AY196" s="17" t="s">
        <v>190</v>
      </c>
      <c r="BE196" s="148">
        <f>IF(N196="základní",J196,0)</f>
        <v>0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7" t="s">
        <v>83</v>
      </c>
      <c r="BK196" s="148">
        <f>ROUND(I196*H196,2)</f>
        <v>0</v>
      </c>
      <c r="BL196" s="17" t="s">
        <v>217</v>
      </c>
      <c r="BM196" s="147" t="s">
        <v>1232</v>
      </c>
    </row>
    <row r="197" spans="2:65" s="1" customFormat="1" ht="6.95" customHeight="1">
      <c r="B197" s="44"/>
      <c r="C197" s="45"/>
      <c r="D197" s="45"/>
      <c r="E197" s="45"/>
      <c r="F197" s="45"/>
      <c r="G197" s="45"/>
      <c r="H197" s="45"/>
      <c r="I197" s="45"/>
      <c r="J197" s="45"/>
      <c r="K197" s="45"/>
      <c r="L197" s="32"/>
    </row>
  </sheetData>
  <sheetProtection algorithmName="SHA-512" hashValue="ytvWr+fgJZh8rWUuwPA6IdRVmuTxWCTktmEe1ecxI+8WGNWaRDSpPa2Wd599fnA3irXlvKKylUk0m/KRJiqKbQ==" saltValue="OrAD46iEMXxjzMdGd329Nx+HnVhxpqlVmOpQT2pJ5/UgspCNsEinahSVsF3cKhXT3tDdLAcFdyaPkHiNhUHeNQ==" spinCount="100000" sheet="1" objects="1" scenarios="1" formatColumns="0" formatRows="0" autoFilter="0"/>
  <autoFilter ref="C123:K196" xr:uid="{00000000-0009-0000-0000-00000E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18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148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158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56" t="str">
        <f>'Rekapitulace stavby'!K6</f>
        <v>Multifunkční sportovní a kulturní centrum (MFSKC) - křižovatka 4. brána BVV</v>
      </c>
      <c r="F7" s="257"/>
      <c r="G7" s="257"/>
      <c r="H7" s="257"/>
      <c r="L7" s="20"/>
    </row>
    <row r="8" spans="2:46" ht="12" customHeight="1">
      <c r="B8" s="20"/>
      <c r="D8" s="27" t="s">
        <v>159</v>
      </c>
      <c r="L8" s="20"/>
    </row>
    <row r="9" spans="2:46" s="1" customFormat="1" ht="16.5" customHeight="1">
      <c r="B9" s="32"/>
      <c r="E9" s="256" t="s">
        <v>3824</v>
      </c>
      <c r="F9" s="255"/>
      <c r="G9" s="255"/>
      <c r="H9" s="255"/>
      <c r="L9" s="32"/>
    </row>
    <row r="10" spans="2:46" s="1" customFormat="1" ht="12" customHeight="1">
      <c r="B10" s="32"/>
      <c r="D10" s="27" t="s">
        <v>161</v>
      </c>
      <c r="L10" s="32"/>
    </row>
    <row r="11" spans="2:46" s="1" customFormat="1" ht="16.5" customHeight="1">
      <c r="B11" s="32"/>
      <c r="E11" s="234" t="s">
        <v>3825</v>
      </c>
      <c r="F11" s="255"/>
      <c r="G11" s="255"/>
      <c r="H11" s="255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34</v>
      </c>
      <c r="I14" s="27" t="s">
        <v>22</v>
      </c>
      <c r="J14" s="52" t="str">
        <f>'Rekapitulace stavby'!AN8</f>
        <v>4. 2. 2022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>Brněnské komunikace a.s.</v>
      </c>
      <c r="I17" s="27" t="s">
        <v>27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8" t="str">
        <f>'Rekapitulace stavby'!E14</f>
        <v>Vyplň údaj</v>
      </c>
      <c r="F20" s="244"/>
      <c r="G20" s="244"/>
      <c r="H20" s="24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>VIAPONT s.r.o.</v>
      </c>
      <c r="I23" s="27" t="s">
        <v>27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48" t="s">
        <v>1</v>
      </c>
      <c r="F29" s="248"/>
      <c r="G29" s="248"/>
      <c r="H29" s="24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ROUND(J123,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ROUND((SUM(BE123:BE181)),  2)</f>
        <v>0</v>
      </c>
      <c r="I35" s="96">
        <v>0.21</v>
      </c>
      <c r="J35" s="86">
        <f>ROUND(((SUM(BE123:BE181))*I35),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ROUND((SUM(BF123:BF181)),  2)</f>
        <v>0</v>
      </c>
      <c r="I36" s="96">
        <v>0.15</v>
      </c>
      <c r="J36" s="86">
        <f>ROUND(((SUM(BF123:BF181))*I36),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ROUND((SUM(BG123:BG181)),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ROUND((SUM(BH123:BH181)),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ROUND((SUM(BI123:BI181)),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163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56" t="str">
        <f>E7</f>
        <v>Multifunkční sportovní a kulturní centrum (MFSKC) - křižovatka 4. brána BVV</v>
      </c>
      <c r="F85" s="257"/>
      <c r="G85" s="257"/>
      <c r="H85" s="257"/>
      <c r="L85" s="32"/>
    </row>
    <row r="86" spans="2:12" ht="12" customHeight="1">
      <c r="B86" s="20"/>
      <c r="C86" s="27" t="s">
        <v>159</v>
      </c>
      <c r="L86" s="20"/>
    </row>
    <row r="87" spans="2:12" s="1" customFormat="1" ht="16.5" customHeight="1">
      <c r="B87" s="32"/>
      <c r="E87" s="256" t="s">
        <v>3824</v>
      </c>
      <c r="F87" s="255"/>
      <c r="G87" s="255"/>
      <c r="H87" s="255"/>
      <c r="L87" s="32"/>
    </row>
    <row r="88" spans="2:12" s="1" customFormat="1" ht="12" customHeight="1">
      <c r="B88" s="32"/>
      <c r="C88" s="27" t="s">
        <v>161</v>
      </c>
      <c r="L88" s="32"/>
    </row>
    <row r="89" spans="2:12" s="1" customFormat="1" ht="16.5" customHeight="1">
      <c r="B89" s="32"/>
      <c r="E89" s="234" t="str">
        <f>E11</f>
        <v>801.1 - Vegetační úpravy - stromy</v>
      </c>
      <c r="F89" s="255"/>
      <c r="G89" s="255"/>
      <c r="H89" s="255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4. 2. 2022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Brněnské komunikace a.s.</v>
      </c>
      <c r="I93" s="27" t="s">
        <v>30</v>
      </c>
      <c r="J93" s="30" t="str">
        <f>E23</f>
        <v>VIAPONT s.r.o.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164</v>
      </c>
      <c r="D96" s="97"/>
      <c r="E96" s="97"/>
      <c r="F96" s="97"/>
      <c r="G96" s="97"/>
      <c r="H96" s="97"/>
      <c r="I96" s="97"/>
      <c r="J96" s="106" t="s">
        <v>165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166</v>
      </c>
      <c r="J98" s="66">
        <f>J123</f>
        <v>0</v>
      </c>
      <c r="L98" s="32"/>
      <c r="AU98" s="17" t="s">
        <v>167</v>
      </c>
    </row>
    <row r="99" spans="2:47" s="8" customFormat="1" ht="24.95" customHeight="1">
      <c r="B99" s="108"/>
      <c r="D99" s="109" t="s">
        <v>243</v>
      </c>
      <c r="E99" s="110"/>
      <c r="F99" s="110"/>
      <c r="G99" s="110"/>
      <c r="H99" s="110"/>
      <c r="I99" s="110"/>
      <c r="J99" s="111">
        <f>J124</f>
        <v>0</v>
      </c>
      <c r="L99" s="108"/>
    </row>
    <row r="100" spans="2:47" s="9" customFormat="1" ht="19.899999999999999" customHeight="1">
      <c r="B100" s="112"/>
      <c r="D100" s="113" t="s">
        <v>244</v>
      </c>
      <c r="E100" s="114"/>
      <c r="F100" s="114"/>
      <c r="G100" s="114"/>
      <c r="H100" s="114"/>
      <c r="I100" s="114"/>
      <c r="J100" s="115">
        <f>J125</f>
        <v>0</v>
      </c>
      <c r="L100" s="112"/>
    </row>
    <row r="101" spans="2:47" s="9" customFormat="1" ht="19.899999999999999" customHeight="1">
      <c r="B101" s="112"/>
      <c r="D101" s="113" t="s">
        <v>463</v>
      </c>
      <c r="E101" s="114"/>
      <c r="F101" s="114"/>
      <c r="G101" s="114"/>
      <c r="H101" s="114"/>
      <c r="I101" s="114"/>
      <c r="J101" s="115">
        <f>J180</f>
        <v>0</v>
      </c>
      <c r="L101" s="112"/>
    </row>
    <row r="102" spans="2:47" s="1" customFormat="1" ht="21.75" customHeight="1">
      <c r="B102" s="32"/>
      <c r="L102" s="32"/>
    </row>
    <row r="103" spans="2:47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47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47" s="1" customFormat="1" ht="24.95" customHeight="1">
      <c r="B108" s="32"/>
      <c r="C108" s="21" t="s">
        <v>174</v>
      </c>
      <c r="L108" s="32"/>
    </row>
    <row r="109" spans="2:47" s="1" customFormat="1" ht="6.95" customHeight="1">
      <c r="B109" s="32"/>
      <c r="L109" s="32"/>
    </row>
    <row r="110" spans="2:47" s="1" customFormat="1" ht="12" customHeight="1">
      <c r="B110" s="32"/>
      <c r="C110" s="27" t="s">
        <v>16</v>
      </c>
      <c r="L110" s="32"/>
    </row>
    <row r="111" spans="2:47" s="1" customFormat="1" ht="26.25" customHeight="1">
      <c r="B111" s="32"/>
      <c r="E111" s="256" t="str">
        <f>E7</f>
        <v>Multifunkční sportovní a kulturní centrum (MFSKC) - křižovatka 4. brána BVV</v>
      </c>
      <c r="F111" s="257"/>
      <c r="G111" s="257"/>
      <c r="H111" s="257"/>
      <c r="L111" s="32"/>
    </row>
    <row r="112" spans="2:47" ht="12" customHeight="1">
      <c r="B112" s="20"/>
      <c r="C112" s="27" t="s">
        <v>159</v>
      </c>
      <c r="L112" s="20"/>
    </row>
    <row r="113" spans="2:65" s="1" customFormat="1" ht="16.5" customHeight="1">
      <c r="B113" s="32"/>
      <c r="E113" s="256" t="s">
        <v>3824</v>
      </c>
      <c r="F113" s="255"/>
      <c r="G113" s="255"/>
      <c r="H113" s="255"/>
      <c r="L113" s="32"/>
    </row>
    <row r="114" spans="2:65" s="1" customFormat="1" ht="12" customHeight="1">
      <c r="B114" s="32"/>
      <c r="C114" s="27" t="s">
        <v>161</v>
      </c>
      <c r="L114" s="32"/>
    </row>
    <row r="115" spans="2:65" s="1" customFormat="1" ht="16.5" customHeight="1">
      <c r="B115" s="32"/>
      <c r="E115" s="234" t="str">
        <f>E11</f>
        <v>801.1 - Vegetační úpravy - stromy</v>
      </c>
      <c r="F115" s="255"/>
      <c r="G115" s="255"/>
      <c r="H115" s="255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F14</f>
        <v xml:space="preserve"> </v>
      </c>
      <c r="I117" s="27" t="s">
        <v>22</v>
      </c>
      <c r="J117" s="52" t="str">
        <f>IF(J14="","",J14)</f>
        <v>4. 2. 2022</v>
      </c>
      <c r="L117" s="32"/>
    </row>
    <row r="118" spans="2:65" s="1" customFormat="1" ht="6.95" customHeight="1">
      <c r="B118" s="32"/>
      <c r="L118" s="32"/>
    </row>
    <row r="119" spans="2:65" s="1" customFormat="1" ht="15.2" customHeight="1">
      <c r="B119" s="32"/>
      <c r="C119" s="27" t="s">
        <v>24</v>
      </c>
      <c r="F119" s="25" t="str">
        <f>E17</f>
        <v>Brněnské komunikace a.s.</v>
      </c>
      <c r="I119" s="27" t="s">
        <v>30</v>
      </c>
      <c r="J119" s="30" t="str">
        <f>E23</f>
        <v>VIAPONT s.r.o.</v>
      </c>
      <c r="L119" s="32"/>
    </row>
    <row r="120" spans="2:65" s="1" customFormat="1" ht="15.2" customHeight="1">
      <c r="B120" s="32"/>
      <c r="C120" s="27" t="s">
        <v>28</v>
      </c>
      <c r="F120" s="25" t="str">
        <f>IF(E20="","",E20)</f>
        <v>Vyplň údaj</v>
      </c>
      <c r="I120" s="27" t="s">
        <v>33</v>
      </c>
      <c r="J120" s="30" t="str">
        <f>E26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6"/>
      <c r="C122" s="117" t="s">
        <v>175</v>
      </c>
      <c r="D122" s="118" t="s">
        <v>61</v>
      </c>
      <c r="E122" s="118" t="s">
        <v>57</v>
      </c>
      <c r="F122" s="118" t="s">
        <v>58</v>
      </c>
      <c r="G122" s="118" t="s">
        <v>176</v>
      </c>
      <c r="H122" s="118" t="s">
        <v>177</v>
      </c>
      <c r="I122" s="118" t="s">
        <v>178</v>
      </c>
      <c r="J122" s="118" t="s">
        <v>165</v>
      </c>
      <c r="K122" s="119" t="s">
        <v>179</v>
      </c>
      <c r="L122" s="116"/>
      <c r="M122" s="59" t="s">
        <v>1</v>
      </c>
      <c r="N122" s="60" t="s">
        <v>40</v>
      </c>
      <c r="O122" s="60" t="s">
        <v>180</v>
      </c>
      <c r="P122" s="60" t="s">
        <v>181</v>
      </c>
      <c r="Q122" s="60" t="s">
        <v>182</v>
      </c>
      <c r="R122" s="60" t="s">
        <v>183</v>
      </c>
      <c r="S122" s="60" t="s">
        <v>184</v>
      </c>
      <c r="T122" s="61" t="s">
        <v>185</v>
      </c>
    </row>
    <row r="123" spans="2:65" s="1" customFormat="1" ht="22.9" customHeight="1">
      <c r="B123" s="32"/>
      <c r="C123" s="64" t="s">
        <v>186</v>
      </c>
      <c r="J123" s="120">
        <f>BK123</f>
        <v>0</v>
      </c>
      <c r="L123" s="32"/>
      <c r="M123" s="62"/>
      <c r="N123" s="53"/>
      <c r="O123" s="53"/>
      <c r="P123" s="121">
        <f>P124</f>
        <v>0</v>
      </c>
      <c r="Q123" s="53"/>
      <c r="R123" s="121">
        <f>R124</f>
        <v>0</v>
      </c>
      <c r="S123" s="53"/>
      <c r="T123" s="122">
        <f>T124</f>
        <v>0</v>
      </c>
      <c r="AT123" s="17" t="s">
        <v>75</v>
      </c>
      <c r="AU123" s="17" t="s">
        <v>167</v>
      </c>
      <c r="BK123" s="123">
        <f>BK124</f>
        <v>0</v>
      </c>
    </row>
    <row r="124" spans="2:65" s="11" customFormat="1" ht="25.9" customHeight="1">
      <c r="B124" s="124"/>
      <c r="D124" s="125" t="s">
        <v>75</v>
      </c>
      <c r="E124" s="126" t="s">
        <v>247</v>
      </c>
      <c r="F124" s="126" t="s">
        <v>248</v>
      </c>
      <c r="I124" s="127"/>
      <c r="J124" s="128">
        <f>BK124</f>
        <v>0</v>
      </c>
      <c r="L124" s="124"/>
      <c r="M124" s="129"/>
      <c r="P124" s="130">
        <f>P125+P180</f>
        <v>0</v>
      </c>
      <c r="R124" s="130">
        <f>R125+R180</f>
        <v>0</v>
      </c>
      <c r="T124" s="131">
        <f>T125+T180</f>
        <v>0</v>
      </c>
      <c r="AR124" s="125" t="s">
        <v>83</v>
      </c>
      <c r="AT124" s="132" t="s">
        <v>75</v>
      </c>
      <c r="AU124" s="132" t="s">
        <v>76</v>
      </c>
      <c r="AY124" s="125" t="s">
        <v>190</v>
      </c>
      <c r="BK124" s="133">
        <f>BK125+BK180</f>
        <v>0</v>
      </c>
    </row>
    <row r="125" spans="2:65" s="11" customFormat="1" ht="22.9" customHeight="1">
      <c r="B125" s="124"/>
      <c r="D125" s="125" t="s">
        <v>75</v>
      </c>
      <c r="E125" s="134" t="s">
        <v>83</v>
      </c>
      <c r="F125" s="134" t="s">
        <v>249</v>
      </c>
      <c r="I125" s="127"/>
      <c r="J125" s="135">
        <f>BK125</f>
        <v>0</v>
      </c>
      <c r="L125" s="124"/>
      <c r="M125" s="129"/>
      <c r="P125" s="130">
        <f>SUM(P126:P179)</f>
        <v>0</v>
      </c>
      <c r="R125" s="130">
        <f>SUM(R126:R179)</f>
        <v>0</v>
      </c>
      <c r="T125" s="131">
        <f>SUM(T126:T179)</f>
        <v>0</v>
      </c>
      <c r="AR125" s="125" t="s">
        <v>83</v>
      </c>
      <c r="AT125" s="132" t="s">
        <v>75</v>
      </c>
      <c r="AU125" s="132" t="s">
        <v>83</v>
      </c>
      <c r="AY125" s="125" t="s">
        <v>190</v>
      </c>
      <c r="BK125" s="133">
        <f>SUM(BK126:BK179)</f>
        <v>0</v>
      </c>
    </row>
    <row r="126" spans="2:65" s="1" customFormat="1" ht="33" customHeight="1">
      <c r="B126" s="32"/>
      <c r="C126" s="136" t="s">
        <v>83</v>
      </c>
      <c r="D126" s="136" t="s">
        <v>193</v>
      </c>
      <c r="E126" s="137" t="s">
        <v>3826</v>
      </c>
      <c r="F126" s="138" t="s">
        <v>3827</v>
      </c>
      <c r="G126" s="139" t="s">
        <v>271</v>
      </c>
      <c r="H126" s="140">
        <v>11</v>
      </c>
      <c r="I126" s="141"/>
      <c r="J126" s="142">
        <f>ROUND(I126*H126,2)</f>
        <v>0</v>
      </c>
      <c r="K126" s="138" t="s">
        <v>1</v>
      </c>
      <c r="L126" s="32"/>
      <c r="M126" s="143" t="s">
        <v>1</v>
      </c>
      <c r="N126" s="144" t="s">
        <v>41</v>
      </c>
      <c r="P126" s="145">
        <f>O126*H126</f>
        <v>0</v>
      </c>
      <c r="Q126" s="145">
        <v>0</v>
      </c>
      <c r="R126" s="145">
        <f>Q126*H126</f>
        <v>0</v>
      </c>
      <c r="S126" s="145">
        <v>0</v>
      </c>
      <c r="T126" s="146">
        <f>S126*H126</f>
        <v>0</v>
      </c>
      <c r="AR126" s="147" t="s">
        <v>217</v>
      </c>
      <c r="AT126" s="147" t="s">
        <v>193</v>
      </c>
      <c r="AU126" s="147" t="s">
        <v>85</v>
      </c>
      <c r="AY126" s="17" t="s">
        <v>190</v>
      </c>
      <c r="BE126" s="148">
        <f>IF(N126="základní",J126,0)</f>
        <v>0</v>
      </c>
      <c r="BF126" s="148">
        <f>IF(N126="snížená",J126,0)</f>
        <v>0</v>
      </c>
      <c r="BG126" s="148">
        <f>IF(N126="zákl. přenesená",J126,0)</f>
        <v>0</v>
      </c>
      <c r="BH126" s="148">
        <f>IF(N126="sníž. přenesená",J126,0)</f>
        <v>0</v>
      </c>
      <c r="BI126" s="148">
        <f>IF(N126="nulová",J126,0)</f>
        <v>0</v>
      </c>
      <c r="BJ126" s="17" t="s">
        <v>83</v>
      </c>
      <c r="BK126" s="148">
        <f>ROUND(I126*H126,2)</f>
        <v>0</v>
      </c>
      <c r="BL126" s="17" t="s">
        <v>217</v>
      </c>
      <c r="BM126" s="147" t="s">
        <v>85</v>
      </c>
    </row>
    <row r="127" spans="2:65" s="1" customFormat="1" ht="16.5" customHeight="1">
      <c r="B127" s="32"/>
      <c r="C127" s="183" t="s">
        <v>85</v>
      </c>
      <c r="D127" s="183" t="s">
        <v>615</v>
      </c>
      <c r="E127" s="184" t="s">
        <v>3828</v>
      </c>
      <c r="F127" s="185" t="s">
        <v>3829</v>
      </c>
      <c r="G127" s="186" t="s">
        <v>284</v>
      </c>
      <c r="H127" s="187">
        <v>2.2000000000000002</v>
      </c>
      <c r="I127" s="188"/>
      <c r="J127" s="189">
        <f>ROUND(I127*H127,2)</f>
        <v>0</v>
      </c>
      <c r="K127" s="185" t="s">
        <v>1</v>
      </c>
      <c r="L127" s="190"/>
      <c r="M127" s="191" t="s">
        <v>1</v>
      </c>
      <c r="N127" s="192" t="s">
        <v>41</v>
      </c>
      <c r="P127" s="145">
        <f>O127*H127</f>
        <v>0</v>
      </c>
      <c r="Q127" s="145">
        <v>0</v>
      </c>
      <c r="R127" s="145">
        <f>Q127*H127</f>
        <v>0</v>
      </c>
      <c r="S127" s="145">
        <v>0</v>
      </c>
      <c r="T127" s="146">
        <f>S127*H127</f>
        <v>0</v>
      </c>
      <c r="AR127" s="147" t="s">
        <v>500</v>
      </c>
      <c r="AT127" s="147" t="s">
        <v>615</v>
      </c>
      <c r="AU127" s="147" t="s">
        <v>85</v>
      </c>
      <c r="AY127" s="17" t="s">
        <v>190</v>
      </c>
      <c r="BE127" s="148">
        <f>IF(N127="základní",J127,0)</f>
        <v>0</v>
      </c>
      <c r="BF127" s="148">
        <f>IF(N127="snížená",J127,0)</f>
        <v>0</v>
      </c>
      <c r="BG127" s="148">
        <f>IF(N127="zákl. přenesená",J127,0)</f>
        <v>0</v>
      </c>
      <c r="BH127" s="148">
        <f>IF(N127="sníž. přenesená",J127,0)</f>
        <v>0</v>
      </c>
      <c r="BI127" s="148">
        <f>IF(N127="nulová",J127,0)</f>
        <v>0</v>
      </c>
      <c r="BJ127" s="17" t="s">
        <v>83</v>
      </c>
      <c r="BK127" s="148">
        <f>ROUND(I127*H127,2)</f>
        <v>0</v>
      </c>
      <c r="BL127" s="17" t="s">
        <v>217</v>
      </c>
      <c r="BM127" s="147" t="s">
        <v>217</v>
      </c>
    </row>
    <row r="128" spans="2:65" s="12" customFormat="1">
      <c r="B128" s="160"/>
      <c r="D128" s="153" t="s">
        <v>256</v>
      </c>
      <c r="E128" s="161" t="s">
        <v>1</v>
      </c>
      <c r="F128" s="162" t="s">
        <v>3830</v>
      </c>
      <c r="H128" s="163">
        <v>2.2000000000000002</v>
      </c>
      <c r="I128" s="164"/>
      <c r="L128" s="160"/>
      <c r="M128" s="165"/>
      <c r="T128" s="166"/>
      <c r="AT128" s="161" t="s">
        <v>256</v>
      </c>
      <c r="AU128" s="161" t="s">
        <v>85</v>
      </c>
      <c r="AV128" s="12" t="s">
        <v>85</v>
      </c>
      <c r="AW128" s="12" t="s">
        <v>32</v>
      </c>
      <c r="AX128" s="12" t="s">
        <v>76</v>
      </c>
      <c r="AY128" s="161" t="s">
        <v>190</v>
      </c>
    </row>
    <row r="129" spans="2:65" s="14" customFormat="1">
      <c r="B129" s="173"/>
      <c r="D129" s="153" t="s">
        <v>256</v>
      </c>
      <c r="E129" s="174" t="s">
        <v>1</v>
      </c>
      <c r="F129" s="175" t="s">
        <v>267</v>
      </c>
      <c r="H129" s="176">
        <v>2.2000000000000002</v>
      </c>
      <c r="I129" s="177"/>
      <c r="L129" s="173"/>
      <c r="M129" s="178"/>
      <c r="T129" s="179"/>
      <c r="AT129" s="174" t="s">
        <v>256</v>
      </c>
      <c r="AU129" s="174" t="s">
        <v>85</v>
      </c>
      <c r="AV129" s="14" t="s">
        <v>217</v>
      </c>
      <c r="AW129" s="14" t="s">
        <v>32</v>
      </c>
      <c r="AX129" s="14" t="s">
        <v>83</v>
      </c>
      <c r="AY129" s="174" t="s">
        <v>190</v>
      </c>
    </row>
    <row r="130" spans="2:65" s="1" customFormat="1" ht="24.2" customHeight="1">
      <c r="B130" s="32"/>
      <c r="C130" s="136" t="s">
        <v>209</v>
      </c>
      <c r="D130" s="136" t="s">
        <v>193</v>
      </c>
      <c r="E130" s="137" t="s">
        <v>3831</v>
      </c>
      <c r="F130" s="138" t="s">
        <v>3832</v>
      </c>
      <c r="G130" s="139" t="s">
        <v>271</v>
      </c>
      <c r="H130" s="140">
        <v>11</v>
      </c>
      <c r="I130" s="141"/>
      <c r="J130" s="142">
        <f>ROUND(I130*H130,2)</f>
        <v>0</v>
      </c>
      <c r="K130" s="138" t="s">
        <v>1</v>
      </c>
      <c r="L130" s="32"/>
      <c r="M130" s="143" t="s">
        <v>1</v>
      </c>
      <c r="N130" s="144" t="s">
        <v>41</v>
      </c>
      <c r="P130" s="145">
        <f>O130*H130</f>
        <v>0</v>
      </c>
      <c r="Q130" s="145">
        <v>0</v>
      </c>
      <c r="R130" s="145">
        <f>Q130*H130</f>
        <v>0</v>
      </c>
      <c r="S130" s="145">
        <v>0</v>
      </c>
      <c r="T130" s="146">
        <f>S130*H130</f>
        <v>0</v>
      </c>
      <c r="AR130" s="147" t="s">
        <v>217</v>
      </c>
      <c r="AT130" s="147" t="s">
        <v>193</v>
      </c>
      <c r="AU130" s="147" t="s">
        <v>85</v>
      </c>
      <c r="AY130" s="17" t="s">
        <v>190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7" t="s">
        <v>83</v>
      </c>
      <c r="BK130" s="148">
        <f>ROUND(I130*H130,2)</f>
        <v>0</v>
      </c>
      <c r="BL130" s="17" t="s">
        <v>217</v>
      </c>
      <c r="BM130" s="147" t="s">
        <v>231</v>
      </c>
    </row>
    <row r="131" spans="2:65" s="1" customFormat="1" ht="24.2" customHeight="1">
      <c r="B131" s="32"/>
      <c r="C131" s="183" t="s">
        <v>217</v>
      </c>
      <c r="D131" s="183" t="s">
        <v>615</v>
      </c>
      <c r="E131" s="184" t="s">
        <v>3833</v>
      </c>
      <c r="F131" s="185" t="s">
        <v>3834</v>
      </c>
      <c r="G131" s="186" t="s">
        <v>271</v>
      </c>
      <c r="H131" s="187">
        <v>1</v>
      </c>
      <c r="I131" s="188"/>
      <c r="J131" s="189">
        <f>ROUND(I131*H131,2)</f>
        <v>0</v>
      </c>
      <c r="K131" s="185" t="s">
        <v>1</v>
      </c>
      <c r="L131" s="190"/>
      <c r="M131" s="191" t="s">
        <v>1</v>
      </c>
      <c r="N131" s="192" t="s">
        <v>41</v>
      </c>
      <c r="P131" s="145">
        <f>O131*H131</f>
        <v>0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AR131" s="147" t="s">
        <v>500</v>
      </c>
      <c r="AT131" s="147" t="s">
        <v>615</v>
      </c>
      <c r="AU131" s="147" t="s">
        <v>85</v>
      </c>
      <c r="AY131" s="17" t="s">
        <v>190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7" t="s">
        <v>83</v>
      </c>
      <c r="BK131" s="148">
        <f>ROUND(I131*H131,2)</f>
        <v>0</v>
      </c>
      <c r="BL131" s="17" t="s">
        <v>217</v>
      </c>
      <c r="BM131" s="147" t="s">
        <v>500</v>
      </c>
    </row>
    <row r="132" spans="2:65" s="1" customFormat="1" ht="24.2" customHeight="1">
      <c r="B132" s="32"/>
      <c r="C132" s="183" t="s">
        <v>189</v>
      </c>
      <c r="D132" s="183" t="s">
        <v>615</v>
      </c>
      <c r="E132" s="184" t="s">
        <v>3835</v>
      </c>
      <c r="F132" s="185" t="s">
        <v>3836</v>
      </c>
      <c r="G132" s="186" t="s">
        <v>271</v>
      </c>
      <c r="H132" s="187">
        <v>1</v>
      </c>
      <c r="I132" s="188"/>
      <c r="J132" s="189">
        <f>ROUND(I132*H132,2)</f>
        <v>0</v>
      </c>
      <c r="K132" s="185" t="s">
        <v>1</v>
      </c>
      <c r="L132" s="190"/>
      <c r="M132" s="191" t="s">
        <v>1</v>
      </c>
      <c r="N132" s="192" t="s">
        <v>41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500</v>
      </c>
      <c r="AT132" s="147" t="s">
        <v>615</v>
      </c>
      <c r="AU132" s="147" t="s">
        <v>85</v>
      </c>
      <c r="AY132" s="17" t="s">
        <v>190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83</v>
      </c>
      <c r="BK132" s="148">
        <f>ROUND(I132*H132,2)</f>
        <v>0</v>
      </c>
      <c r="BL132" s="17" t="s">
        <v>217</v>
      </c>
      <c r="BM132" s="147" t="s">
        <v>511</v>
      </c>
    </row>
    <row r="133" spans="2:65" s="1" customFormat="1" ht="33" customHeight="1">
      <c r="B133" s="32"/>
      <c r="C133" s="183" t="s">
        <v>231</v>
      </c>
      <c r="D133" s="183" t="s">
        <v>615</v>
      </c>
      <c r="E133" s="184" t="s">
        <v>3837</v>
      </c>
      <c r="F133" s="185" t="s">
        <v>3838</v>
      </c>
      <c r="G133" s="186" t="s">
        <v>271</v>
      </c>
      <c r="H133" s="187">
        <v>4</v>
      </c>
      <c r="I133" s="188"/>
      <c r="J133" s="189">
        <f>ROUND(I133*H133,2)</f>
        <v>0</v>
      </c>
      <c r="K133" s="185" t="s">
        <v>1</v>
      </c>
      <c r="L133" s="190"/>
      <c r="M133" s="191" t="s">
        <v>1</v>
      </c>
      <c r="N133" s="192" t="s">
        <v>41</v>
      </c>
      <c r="P133" s="145">
        <f>O133*H133</f>
        <v>0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AR133" s="147" t="s">
        <v>500</v>
      </c>
      <c r="AT133" s="147" t="s">
        <v>615</v>
      </c>
      <c r="AU133" s="147" t="s">
        <v>85</v>
      </c>
      <c r="AY133" s="17" t="s">
        <v>190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7" t="s">
        <v>83</v>
      </c>
      <c r="BK133" s="148">
        <f>ROUND(I133*H133,2)</f>
        <v>0</v>
      </c>
      <c r="BL133" s="17" t="s">
        <v>217</v>
      </c>
      <c r="BM133" s="147" t="s">
        <v>526</v>
      </c>
    </row>
    <row r="134" spans="2:65" s="1" customFormat="1" ht="24.2" customHeight="1">
      <c r="B134" s="32"/>
      <c r="C134" s="183" t="s">
        <v>595</v>
      </c>
      <c r="D134" s="183" t="s">
        <v>615</v>
      </c>
      <c r="E134" s="184" t="s">
        <v>3839</v>
      </c>
      <c r="F134" s="185" t="s">
        <v>3840</v>
      </c>
      <c r="G134" s="186" t="s">
        <v>271</v>
      </c>
      <c r="H134" s="187">
        <v>5</v>
      </c>
      <c r="I134" s="188"/>
      <c r="J134" s="189">
        <f>ROUND(I134*H134,2)</f>
        <v>0</v>
      </c>
      <c r="K134" s="185" t="s">
        <v>1</v>
      </c>
      <c r="L134" s="190"/>
      <c r="M134" s="191" t="s">
        <v>1</v>
      </c>
      <c r="N134" s="192" t="s">
        <v>41</v>
      </c>
      <c r="P134" s="145">
        <f>O134*H134</f>
        <v>0</v>
      </c>
      <c r="Q134" s="145">
        <v>0</v>
      </c>
      <c r="R134" s="145">
        <f>Q134*H134</f>
        <v>0</v>
      </c>
      <c r="S134" s="145">
        <v>0</v>
      </c>
      <c r="T134" s="146">
        <f>S134*H134</f>
        <v>0</v>
      </c>
      <c r="AR134" s="147" t="s">
        <v>500</v>
      </c>
      <c r="AT134" s="147" t="s">
        <v>615</v>
      </c>
      <c r="AU134" s="147" t="s">
        <v>85</v>
      </c>
      <c r="AY134" s="17" t="s">
        <v>190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83</v>
      </c>
      <c r="BK134" s="148">
        <f>ROUND(I134*H134,2)</f>
        <v>0</v>
      </c>
      <c r="BL134" s="17" t="s">
        <v>217</v>
      </c>
      <c r="BM134" s="147" t="s">
        <v>349</v>
      </c>
    </row>
    <row r="135" spans="2:65" s="1" customFormat="1" ht="24.2" customHeight="1">
      <c r="B135" s="32"/>
      <c r="C135" s="136" t="s">
        <v>238</v>
      </c>
      <c r="D135" s="136" t="s">
        <v>193</v>
      </c>
      <c r="E135" s="137" t="s">
        <v>3841</v>
      </c>
      <c r="F135" s="138" t="s">
        <v>3842</v>
      </c>
      <c r="G135" s="139" t="s">
        <v>271</v>
      </c>
      <c r="H135" s="140">
        <v>33</v>
      </c>
      <c r="I135" s="141"/>
      <c r="J135" s="142">
        <f>ROUND(I135*H135,2)</f>
        <v>0</v>
      </c>
      <c r="K135" s="138" t="s">
        <v>1</v>
      </c>
      <c r="L135" s="32"/>
      <c r="M135" s="143" t="s">
        <v>1</v>
      </c>
      <c r="N135" s="144" t="s">
        <v>41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217</v>
      </c>
      <c r="AT135" s="147" t="s">
        <v>193</v>
      </c>
      <c r="AU135" s="147" t="s">
        <v>85</v>
      </c>
      <c r="AY135" s="17" t="s">
        <v>190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83</v>
      </c>
      <c r="BK135" s="148">
        <f>ROUND(I135*H135,2)</f>
        <v>0</v>
      </c>
      <c r="BL135" s="17" t="s">
        <v>217</v>
      </c>
      <c r="BM135" s="147" t="s">
        <v>367</v>
      </c>
    </row>
    <row r="136" spans="2:65" s="1" customFormat="1" ht="21.75" customHeight="1">
      <c r="B136" s="32"/>
      <c r="C136" s="183" t="s">
        <v>500</v>
      </c>
      <c r="D136" s="183" t="s">
        <v>615</v>
      </c>
      <c r="E136" s="184" t="s">
        <v>3843</v>
      </c>
      <c r="F136" s="185" t="s">
        <v>3844</v>
      </c>
      <c r="G136" s="186" t="s">
        <v>271</v>
      </c>
      <c r="H136" s="187">
        <v>99</v>
      </c>
      <c r="I136" s="188"/>
      <c r="J136" s="189">
        <f>ROUND(I136*H136,2)</f>
        <v>0</v>
      </c>
      <c r="K136" s="185" t="s">
        <v>1</v>
      </c>
      <c r="L136" s="190"/>
      <c r="M136" s="191" t="s">
        <v>1</v>
      </c>
      <c r="N136" s="192" t="s">
        <v>41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500</v>
      </c>
      <c r="AT136" s="147" t="s">
        <v>615</v>
      </c>
      <c r="AU136" s="147" t="s">
        <v>85</v>
      </c>
      <c r="AY136" s="17" t="s">
        <v>190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7" t="s">
        <v>83</v>
      </c>
      <c r="BK136" s="148">
        <f>ROUND(I136*H136,2)</f>
        <v>0</v>
      </c>
      <c r="BL136" s="17" t="s">
        <v>217</v>
      </c>
      <c r="BM136" s="147" t="s">
        <v>414</v>
      </c>
    </row>
    <row r="137" spans="2:65" s="12" customFormat="1">
      <c r="B137" s="160"/>
      <c r="D137" s="153" t="s">
        <v>256</v>
      </c>
      <c r="E137" s="161" t="s">
        <v>1</v>
      </c>
      <c r="F137" s="162" t="s">
        <v>3845</v>
      </c>
      <c r="H137" s="163">
        <v>99</v>
      </c>
      <c r="I137" s="164"/>
      <c r="L137" s="160"/>
      <c r="M137" s="165"/>
      <c r="T137" s="166"/>
      <c r="AT137" s="161" t="s">
        <v>256</v>
      </c>
      <c r="AU137" s="161" t="s">
        <v>85</v>
      </c>
      <c r="AV137" s="12" t="s">
        <v>85</v>
      </c>
      <c r="AW137" s="12" t="s">
        <v>32</v>
      </c>
      <c r="AX137" s="12" t="s">
        <v>76</v>
      </c>
      <c r="AY137" s="161" t="s">
        <v>190</v>
      </c>
    </row>
    <row r="138" spans="2:65" s="14" customFormat="1">
      <c r="B138" s="173"/>
      <c r="D138" s="153" t="s">
        <v>256</v>
      </c>
      <c r="E138" s="174" t="s">
        <v>1</v>
      </c>
      <c r="F138" s="175" t="s">
        <v>267</v>
      </c>
      <c r="H138" s="176">
        <v>99</v>
      </c>
      <c r="I138" s="177"/>
      <c r="L138" s="173"/>
      <c r="M138" s="178"/>
      <c r="T138" s="179"/>
      <c r="AT138" s="174" t="s">
        <v>256</v>
      </c>
      <c r="AU138" s="174" t="s">
        <v>85</v>
      </c>
      <c r="AV138" s="14" t="s">
        <v>217</v>
      </c>
      <c r="AW138" s="14" t="s">
        <v>32</v>
      </c>
      <c r="AX138" s="14" t="s">
        <v>83</v>
      </c>
      <c r="AY138" s="174" t="s">
        <v>190</v>
      </c>
    </row>
    <row r="139" spans="2:65" s="1" customFormat="1" ht="24.2" customHeight="1">
      <c r="B139" s="32"/>
      <c r="C139" s="136" t="s">
        <v>391</v>
      </c>
      <c r="D139" s="136" t="s">
        <v>193</v>
      </c>
      <c r="E139" s="137" t="s">
        <v>3846</v>
      </c>
      <c r="F139" s="138" t="s">
        <v>3847</v>
      </c>
      <c r="G139" s="139" t="s">
        <v>253</v>
      </c>
      <c r="H139" s="140">
        <v>19.8</v>
      </c>
      <c r="I139" s="141"/>
      <c r="J139" s="142">
        <f>ROUND(I139*H139,2)</f>
        <v>0</v>
      </c>
      <c r="K139" s="138" t="s">
        <v>1</v>
      </c>
      <c r="L139" s="32"/>
      <c r="M139" s="143" t="s">
        <v>1</v>
      </c>
      <c r="N139" s="144" t="s">
        <v>41</v>
      </c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AR139" s="147" t="s">
        <v>217</v>
      </c>
      <c r="AT139" s="147" t="s">
        <v>193</v>
      </c>
      <c r="AU139" s="147" t="s">
        <v>85</v>
      </c>
      <c r="AY139" s="17" t="s">
        <v>190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7" t="s">
        <v>83</v>
      </c>
      <c r="BK139" s="148">
        <f>ROUND(I139*H139,2)</f>
        <v>0</v>
      </c>
      <c r="BL139" s="17" t="s">
        <v>217</v>
      </c>
      <c r="BM139" s="147" t="s">
        <v>408</v>
      </c>
    </row>
    <row r="140" spans="2:65" s="12" customFormat="1">
      <c r="B140" s="160"/>
      <c r="D140" s="153" t="s">
        <v>256</v>
      </c>
      <c r="E140" s="161" t="s">
        <v>1</v>
      </c>
      <c r="F140" s="162" t="s">
        <v>3848</v>
      </c>
      <c r="H140" s="163">
        <v>19.8</v>
      </c>
      <c r="I140" s="164"/>
      <c r="L140" s="160"/>
      <c r="M140" s="165"/>
      <c r="T140" s="166"/>
      <c r="AT140" s="161" t="s">
        <v>256</v>
      </c>
      <c r="AU140" s="161" t="s">
        <v>85</v>
      </c>
      <c r="AV140" s="12" t="s">
        <v>85</v>
      </c>
      <c r="AW140" s="12" t="s">
        <v>32</v>
      </c>
      <c r="AX140" s="12" t="s">
        <v>76</v>
      </c>
      <c r="AY140" s="161" t="s">
        <v>190</v>
      </c>
    </row>
    <row r="141" spans="2:65" s="14" customFormat="1">
      <c r="B141" s="173"/>
      <c r="D141" s="153" t="s">
        <v>256</v>
      </c>
      <c r="E141" s="174" t="s">
        <v>1</v>
      </c>
      <c r="F141" s="175" t="s">
        <v>267</v>
      </c>
      <c r="H141" s="176">
        <v>19.8</v>
      </c>
      <c r="I141" s="177"/>
      <c r="L141" s="173"/>
      <c r="M141" s="178"/>
      <c r="T141" s="179"/>
      <c r="AT141" s="174" t="s">
        <v>256</v>
      </c>
      <c r="AU141" s="174" t="s">
        <v>85</v>
      </c>
      <c r="AV141" s="14" t="s">
        <v>217</v>
      </c>
      <c r="AW141" s="14" t="s">
        <v>32</v>
      </c>
      <c r="AX141" s="14" t="s">
        <v>83</v>
      </c>
      <c r="AY141" s="174" t="s">
        <v>190</v>
      </c>
    </row>
    <row r="142" spans="2:65" s="1" customFormat="1" ht="16.5" customHeight="1">
      <c r="B142" s="32"/>
      <c r="C142" s="183" t="s">
        <v>511</v>
      </c>
      <c r="D142" s="183" t="s">
        <v>615</v>
      </c>
      <c r="E142" s="184" t="s">
        <v>3849</v>
      </c>
      <c r="F142" s="185" t="s">
        <v>3850</v>
      </c>
      <c r="G142" s="186" t="s">
        <v>253</v>
      </c>
      <c r="H142" s="187">
        <v>20.79</v>
      </c>
      <c r="I142" s="188"/>
      <c r="J142" s="189">
        <f>ROUND(I142*H142,2)</f>
        <v>0</v>
      </c>
      <c r="K142" s="185" t="s">
        <v>1</v>
      </c>
      <c r="L142" s="190"/>
      <c r="M142" s="191" t="s">
        <v>1</v>
      </c>
      <c r="N142" s="192" t="s">
        <v>41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500</v>
      </c>
      <c r="AT142" s="147" t="s">
        <v>615</v>
      </c>
      <c r="AU142" s="147" t="s">
        <v>85</v>
      </c>
      <c r="AY142" s="17" t="s">
        <v>190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83</v>
      </c>
      <c r="BK142" s="148">
        <f>ROUND(I142*H142,2)</f>
        <v>0</v>
      </c>
      <c r="BL142" s="17" t="s">
        <v>217</v>
      </c>
      <c r="BM142" s="147" t="s">
        <v>281</v>
      </c>
    </row>
    <row r="143" spans="2:65" s="12" customFormat="1">
      <c r="B143" s="160"/>
      <c r="D143" s="153" t="s">
        <v>256</v>
      </c>
      <c r="E143" s="161" t="s">
        <v>1</v>
      </c>
      <c r="F143" s="162" t="s">
        <v>3851</v>
      </c>
      <c r="H143" s="163">
        <v>20.79</v>
      </c>
      <c r="I143" s="164"/>
      <c r="L143" s="160"/>
      <c r="M143" s="165"/>
      <c r="T143" s="166"/>
      <c r="AT143" s="161" t="s">
        <v>256</v>
      </c>
      <c r="AU143" s="161" t="s">
        <v>85</v>
      </c>
      <c r="AV143" s="12" t="s">
        <v>85</v>
      </c>
      <c r="AW143" s="12" t="s">
        <v>32</v>
      </c>
      <c r="AX143" s="12" t="s">
        <v>76</v>
      </c>
      <c r="AY143" s="161" t="s">
        <v>190</v>
      </c>
    </row>
    <row r="144" spans="2:65" s="14" customFormat="1">
      <c r="B144" s="173"/>
      <c r="D144" s="153" t="s">
        <v>256</v>
      </c>
      <c r="E144" s="174" t="s">
        <v>1</v>
      </c>
      <c r="F144" s="175" t="s">
        <v>267</v>
      </c>
      <c r="H144" s="176">
        <v>20.79</v>
      </c>
      <c r="I144" s="177"/>
      <c r="L144" s="173"/>
      <c r="M144" s="178"/>
      <c r="T144" s="179"/>
      <c r="AT144" s="174" t="s">
        <v>256</v>
      </c>
      <c r="AU144" s="174" t="s">
        <v>85</v>
      </c>
      <c r="AV144" s="14" t="s">
        <v>217</v>
      </c>
      <c r="AW144" s="14" t="s">
        <v>32</v>
      </c>
      <c r="AX144" s="14" t="s">
        <v>83</v>
      </c>
      <c r="AY144" s="174" t="s">
        <v>190</v>
      </c>
    </row>
    <row r="145" spans="2:65" s="1" customFormat="1" ht="24.2" customHeight="1">
      <c r="B145" s="32"/>
      <c r="C145" s="136" t="s">
        <v>518</v>
      </c>
      <c r="D145" s="136" t="s">
        <v>193</v>
      </c>
      <c r="E145" s="137" t="s">
        <v>3852</v>
      </c>
      <c r="F145" s="138" t="s">
        <v>3853</v>
      </c>
      <c r="G145" s="139" t="s">
        <v>271</v>
      </c>
      <c r="H145" s="140">
        <v>99</v>
      </c>
      <c r="I145" s="141"/>
      <c r="J145" s="142">
        <f>ROUND(I145*H145,2)</f>
        <v>0</v>
      </c>
      <c r="K145" s="138" t="s">
        <v>1</v>
      </c>
      <c r="L145" s="32"/>
      <c r="M145" s="143" t="s">
        <v>1</v>
      </c>
      <c r="N145" s="144" t="s">
        <v>41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217</v>
      </c>
      <c r="AT145" s="147" t="s">
        <v>193</v>
      </c>
      <c r="AU145" s="147" t="s">
        <v>85</v>
      </c>
      <c r="AY145" s="17" t="s">
        <v>190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83</v>
      </c>
      <c r="BK145" s="148">
        <f>ROUND(I145*H145,2)</f>
        <v>0</v>
      </c>
      <c r="BL145" s="17" t="s">
        <v>217</v>
      </c>
      <c r="BM145" s="147" t="s">
        <v>588</v>
      </c>
    </row>
    <row r="146" spans="2:65" s="13" customFormat="1">
      <c r="B146" s="167"/>
      <c r="D146" s="153" t="s">
        <v>256</v>
      </c>
      <c r="E146" s="168" t="s">
        <v>1</v>
      </c>
      <c r="F146" s="169" t="s">
        <v>3854</v>
      </c>
      <c r="H146" s="168" t="s">
        <v>1</v>
      </c>
      <c r="I146" s="170"/>
      <c r="L146" s="167"/>
      <c r="M146" s="171"/>
      <c r="T146" s="172"/>
      <c r="AT146" s="168" t="s">
        <v>256</v>
      </c>
      <c r="AU146" s="168" t="s">
        <v>85</v>
      </c>
      <c r="AV146" s="13" t="s">
        <v>83</v>
      </c>
      <c r="AW146" s="13" t="s">
        <v>32</v>
      </c>
      <c r="AX146" s="13" t="s">
        <v>76</v>
      </c>
      <c r="AY146" s="168" t="s">
        <v>190</v>
      </c>
    </row>
    <row r="147" spans="2:65" s="12" customFormat="1">
      <c r="B147" s="160"/>
      <c r="D147" s="153" t="s">
        <v>256</v>
      </c>
      <c r="E147" s="161" t="s">
        <v>1</v>
      </c>
      <c r="F147" s="162" t="s">
        <v>3845</v>
      </c>
      <c r="H147" s="163">
        <v>99</v>
      </c>
      <c r="I147" s="164"/>
      <c r="L147" s="160"/>
      <c r="M147" s="165"/>
      <c r="T147" s="166"/>
      <c r="AT147" s="161" t="s">
        <v>256</v>
      </c>
      <c r="AU147" s="161" t="s">
        <v>85</v>
      </c>
      <c r="AV147" s="12" t="s">
        <v>85</v>
      </c>
      <c r="AW147" s="12" t="s">
        <v>32</v>
      </c>
      <c r="AX147" s="12" t="s">
        <v>76</v>
      </c>
      <c r="AY147" s="161" t="s">
        <v>190</v>
      </c>
    </row>
    <row r="148" spans="2:65" s="14" customFormat="1">
      <c r="B148" s="173"/>
      <c r="D148" s="153" t="s">
        <v>256</v>
      </c>
      <c r="E148" s="174" t="s">
        <v>1</v>
      </c>
      <c r="F148" s="175" t="s">
        <v>267</v>
      </c>
      <c r="H148" s="176">
        <v>99</v>
      </c>
      <c r="I148" s="177"/>
      <c r="L148" s="173"/>
      <c r="M148" s="178"/>
      <c r="T148" s="179"/>
      <c r="AT148" s="174" t="s">
        <v>256</v>
      </c>
      <c r="AU148" s="174" t="s">
        <v>85</v>
      </c>
      <c r="AV148" s="14" t="s">
        <v>217</v>
      </c>
      <c r="AW148" s="14" t="s">
        <v>32</v>
      </c>
      <c r="AX148" s="14" t="s">
        <v>83</v>
      </c>
      <c r="AY148" s="174" t="s">
        <v>190</v>
      </c>
    </row>
    <row r="149" spans="2:65" s="1" customFormat="1" ht="24.2" customHeight="1">
      <c r="B149" s="32"/>
      <c r="C149" s="136" t="s">
        <v>526</v>
      </c>
      <c r="D149" s="136" t="s">
        <v>193</v>
      </c>
      <c r="E149" s="137" t="s">
        <v>3855</v>
      </c>
      <c r="F149" s="138" t="s">
        <v>3856</v>
      </c>
      <c r="G149" s="139" t="s">
        <v>271</v>
      </c>
      <c r="H149" s="140">
        <v>33</v>
      </c>
      <c r="I149" s="141"/>
      <c r="J149" s="142">
        <f>ROUND(I149*H149,2)</f>
        <v>0</v>
      </c>
      <c r="K149" s="138" t="s">
        <v>1</v>
      </c>
      <c r="L149" s="32"/>
      <c r="M149" s="143" t="s">
        <v>1</v>
      </c>
      <c r="N149" s="144" t="s">
        <v>41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217</v>
      </c>
      <c r="AT149" s="147" t="s">
        <v>193</v>
      </c>
      <c r="AU149" s="147" t="s">
        <v>85</v>
      </c>
      <c r="AY149" s="17" t="s">
        <v>190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83</v>
      </c>
      <c r="BK149" s="148">
        <f>ROUND(I149*H149,2)</f>
        <v>0</v>
      </c>
      <c r="BL149" s="17" t="s">
        <v>217</v>
      </c>
      <c r="BM149" s="147" t="s">
        <v>377</v>
      </c>
    </row>
    <row r="150" spans="2:65" s="1" customFormat="1" ht="24.2" customHeight="1">
      <c r="B150" s="32"/>
      <c r="C150" s="136" t="s">
        <v>588</v>
      </c>
      <c r="D150" s="136" t="s">
        <v>193</v>
      </c>
      <c r="E150" s="137" t="s">
        <v>3857</v>
      </c>
      <c r="F150" s="138" t="s">
        <v>3858</v>
      </c>
      <c r="G150" s="139" t="s">
        <v>271</v>
      </c>
      <c r="H150" s="140">
        <v>99</v>
      </c>
      <c r="I150" s="141"/>
      <c r="J150" s="142">
        <f>ROUND(I150*H150,2)</f>
        <v>0</v>
      </c>
      <c r="K150" s="138" t="s">
        <v>1</v>
      </c>
      <c r="L150" s="32"/>
      <c r="M150" s="143" t="s">
        <v>1</v>
      </c>
      <c r="N150" s="144" t="s">
        <v>41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47" t="s">
        <v>217</v>
      </c>
      <c r="AT150" s="147" t="s">
        <v>193</v>
      </c>
      <c r="AU150" s="147" t="s">
        <v>85</v>
      </c>
      <c r="AY150" s="17" t="s">
        <v>190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83</v>
      </c>
      <c r="BK150" s="148">
        <f>ROUND(I150*H150,2)</f>
        <v>0</v>
      </c>
      <c r="BL150" s="17" t="s">
        <v>217</v>
      </c>
      <c r="BM150" s="147" t="s">
        <v>385</v>
      </c>
    </row>
    <row r="151" spans="2:65" s="13" customFormat="1">
      <c r="B151" s="167"/>
      <c r="D151" s="153" t="s">
        <v>256</v>
      </c>
      <c r="E151" s="168" t="s">
        <v>1</v>
      </c>
      <c r="F151" s="169" t="s">
        <v>3854</v>
      </c>
      <c r="H151" s="168" t="s">
        <v>1</v>
      </c>
      <c r="I151" s="170"/>
      <c r="L151" s="167"/>
      <c r="M151" s="171"/>
      <c r="T151" s="172"/>
      <c r="AT151" s="168" t="s">
        <v>256</v>
      </c>
      <c r="AU151" s="168" t="s">
        <v>85</v>
      </c>
      <c r="AV151" s="13" t="s">
        <v>83</v>
      </c>
      <c r="AW151" s="13" t="s">
        <v>32</v>
      </c>
      <c r="AX151" s="13" t="s">
        <v>76</v>
      </c>
      <c r="AY151" s="168" t="s">
        <v>190</v>
      </c>
    </row>
    <row r="152" spans="2:65" s="12" customFormat="1">
      <c r="B152" s="160"/>
      <c r="D152" s="153" t="s">
        <v>256</v>
      </c>
      <c r="E152" s="161" t="s">
        <v>1</v>
      </c>
      <c r="F152" s="162" t="s">
        <v>3845</v>
      </c>
      <c r="H152" s="163">
        <v>99</v>
      </c>
      <c r="I152" s="164"/>
      <c r="L152" s="160"/>
      <c r="M152" s="165"/>
      <c r="T152" s="166"/>
      <c r="AT152" s="161" t="s">
        <v>256</v>
      </c>
      <c r="AU152" s="161" t="s">
        <v>85</v>
      </c>
      <c r="AV152" s="12" t="s">
        <v>85</v>
      </c>
      <c r="AW152" s="12" t="s">
        <v>32</v>
      </c>
      <c r="AX152" s="12" t="s">
        <v>76</v>
      </c>
      <c r="AY152" s="161" t="s">
        <v>190</v>
      </c>
    </row>
    <row r="153" spans="2:65" s="14" customFormat="1">
      <c r="B153" s="173"/>
      <c r="D153" s="153" t="s">
        <v>256</v>
      </c>
      <c r="E153" s="174" t="s">
        <v>1</v>
      </c>
      <c r="F153" s="175" t="s">
        <v>267</v>
      </c>
      <c r="H153" s="176">
        <v>99</v>
      </c>
      <c r="I153" s="177"/>
      <c r="L153" s="173"/>
      <c r="M153" s="178"/>
      <c r="T153" s="179"/>
      <c r="AT153" s="174" t="s">
        <v>256</v>
      </c>
      <c r="AU153" s="174" t="s">
        <v>85</v>
      </c>
      <c r="AV153" s="14" t="s">
        <v>217</v>
      </c>
      <c r="AW153" s="14" t="s">
        <v>32</v>
      </c>
      <c r="AX153" s="14" t="s">
        <v>83</v>
      </c>
      <c r="AY153" s="174" t="s">
        <v>190</v>
      </c>
    </row>
    <row r="154" spans="2:65" s="1" customFormat="1" ht="16.5" customHeight="1">
      <c r="B154" s="32"/>
      <c r="C154" s="136" t="s">
        <v>533</v>
      </c>
      <c r="D154" s="136" t="s">
        <v>193</v>
      </c>
      <c r="E154" s="137" t="s">
        <v>3859</v>
      </c>
      <c r="F154" s="138" t="s">
        <v>3860</v>
      </c>
      <c r="G154" s="139" t="s">
        <v>271</v>
      </c>
      <c r="H154" s="140">
        <v>33</v>
      </c>
      <c r="I154" s="141"/>
      <c r="J154" s="142">
        <f>ROUND(I154*H154,2)</f>
        <v>0</v>
      </c>
      <c r="K154" s="138" t="s">
        <v>1</v>
      </c>
      <c r="L154" s="32"/>
      <c r="M154" s="143" t="s">
        <v>1</v>
      </c>
      <c r="N154" s="144" t="s">
        <v>41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217</v>
      </c>
      <c r="AT154" s="147" t="s">
        <v>193</v>
      </c>
      <c r="AU154" s="147" t="s">
        <v>85</v>
      </c>
      <c r="AY154" s="17" t="s">
        <v>190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83</v>
      </c>
      <c r="BK154" s="148">
        <f>ROUND(I154*H154,2)</f>
        <v>0</v>
      </c>
      <c r="BL154" s="17" t="s">
        <v>217</v>
      </c>
      <c r="BM154" s="147" t="s">
        <v>275</v>
      </c>
    </row>
    <row r="155" spans="2:65" s="13" customFormat="1">
      <c r="B155" s="167"/>
      <c r="D155" s="153" t="s">
        <v>256</v>
      </c>
      <c r="E155" s="168" t="s">
        <v>1</v>
      </c>
      <c r="F155" s="169" t="s">
        <v>3861</v>
      </c>
      <c r="H155" s="168" t="s">
        <v>1</v>
      </c>
      <c r="I155" s="170"/>
      <c r="L155" s="167"/>
      <c r="M155" s="171"/>
      <c r="T155" s="172"/>
      <c r="AT155" s="168" t="s">
        <v>256</v>
      </c>
      <c r="AU155" s="168" t="s">
        <v>85</v>
      </c>
      <c r="AV155" s="13" t="s">
        <v>83</v>
      </c>
      <c r="AW155" s="13" t="s">
        <v>32</v>
      </c>
      <c r="AX155" s="13" t="s">
        <v>76</v>
      </c>
      <c r="AY155" s="168" t="s">
        <v>190</v>
      </c>
    </row>
    <row r="156" spans="2:65" s="12" customFormat="1">
      <c r="B156" s="160"/>
      <c r="D156" s="153" t="s">
        <v>256</v>
      </c>
      <c r="E156" s="161" t="s">
        <v>1</v>
      </c>
      <c r="F156" s="162" t="s">
        <v>649</v>
      </c>
      <c r="H156" s="163">
        <v>33</v>
      </c>
      <c r="I156" s="164"/>
      <c r="L156" s="160"/>
      <c r="M156" s="165"/>
      <c r="T156" s="166"/>
      <c r="AT156" s="161" t="s">
        <v>256</v>
      </c>
      <c r="AU156" s="161" t="s">
        <v>85</v>
      </c>
      <c r="AV156" s="12" t="s">
        <v>85</v>
      </c>
      <c r="AW156" s="12" t="s">
        <v>32</v>
      </c>
      <c r="AX156" s="12" t="s">
        <v>76</v>
      </c>
      <c r="AY156" s="161" t="s">
        <v>190</v>
      </c>
    </row>
    <row r="157" spans="2:65" s="14" customFormat="1">
      <c r="B157" s="173"/>
      <c r="D157" s="153" t="s">
        <v>256</v>
      </c>
      <c r="E157" s="174" t="s">
        <v>1</v>
      </c>
      <c r="F157" s="175" t="s">
        <v>267</v>
      </c>
      <c r="H157" s="176">
        <v>33</v>
      </c>
      <c r="I157" s="177"/>
      <c r="L157" s="173"/>
      <c r="M157" s="178"/>
      <c r="T157" s="179"/>
      <c r="AT157" s="174" t="s">
        <v>256</v>
      </c>
      <c r="AU157" s="174" t="s">
        <v>85</v>
      </c>
      <c r="AV157" s="14" t="s">
        <v>217</v>
      </c>
      <c r="AW157" s="14" t="s">
        <v>32</v>
      </c>
      <c r="AX157" s="14" t="s">
        <v>83</v>
      </c>
      <c r="AY157" s="174" t="s">
        <v>190</v>
      </c>
    </row>
    <row r="158" spans="2:65" s="1" customFormat="1" ht="24.2" customHeight="1">
      <c r="B158" s="32"/>
      <c r="C158" s="136" t="s">
        <v>349</v>
      </c>
      <c r="D158" s="136" t="s">
        <v>193</v>
      </c>
      <c r="E158" s="137" t="s">
        <v>3862</v>
      </c>
      <c r="F158" s="138" t="s">
        <v>3863</v>
      </c>
      <c r="G158" s="139" t="s">
        <v>253</v>
      </c>
      <c r="H158" s="140">
        <v>16.5</v>
      </c>
      <c r="I158" s="141"/>
      <c r="J158" s="142">
        <f>ROUND(I158*H158,2)</f>
        <v>0</v>
      </c>
      <c r="K158" s="138" t="s">
        <v>1</v>
      </c>
      <c r="L158" s="32"/>
      <c r="M158" s="143" t="s">
        <v>1</v>
      </c>
      <c r="N158" s="144" t="s">
        <v>41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217</v>
      </c>
      <c r="AT158" s="147" t="s">
        <v>193</v>
      </c>
      <c r="AU158" s="147" t="s">
        <v>85</v>
      </c>
      <c r="AY158" s="17" t="s">
        <v>190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83</v>
      </c>
      <c r="BK158" s="148">
        <f>ROUND(I158*H158,2)</f>
        <v>0</v>
      </c>
      <c r="BL158" s="17" t="s">
        <v>217</v>
      </c>
      <c r="BM158" s="147" t="s">
        <v>643</v>
      </c>
    </row>
    <row r="159" spans="2:65" s="12" customFormat="1">
      <c r="B159" s="160"/>
      <c r="D159" s="153" t="s">
        <v>256</v>
      </c>
      <c r="E159" s="161" t="s">
        <v>1</v>
      </c>
      <c r="F159" s="162" t="s">
        <v>3864</v>
      </c>
      <c r="H159" s="163">
        <v>16.5</v>
      </c>
      <c r="I159" s="164"/>
      <c r="L159" s="160"/>
      <c r="M159" s="165"/>
      <c r="T159" s="166"/>
      <c r="AT159" s="161" t="s">
        <v>256</v>
      </c>
      <c r="AU159" s="161" t="s">
        <v>85</v>
      </c>
      <c r="AV159" s="12" t="s">
        <v>85</v>
      </c>
      <c r="AW159" s="12" t="s">
        <v>32</v>
      </c>
      <c r="AX159" s="12" t="s">
        <v>76</v>
      </c>
      <c r="AY159" s="161" t="s">
        <v>190</v>
      </c>
    </row>
    <row r="160" spans="2:65" s="14" customFormat="1">
      <c r="B160" s="173"/>
      <c r="D160" s="153" t="s">
        <v>256</v>
      </c>
      <c r="E160" s="174" t="s">
        <v>1</v>
      </c>
      <c r="F160" s="175" t="s">
        <v>267</v>
      </c>
      <c r="H160" s="176">
        <v>16.5</v>
      </c>
      <c r="I160" s="177"/>
      <c r="L160" s="173"/>
      <c r="M160" s="178"/>
      <c r="T160" s="179"/>
      <c r="AT160" s="174" t="s">
        <v>256</v>
      </c>
      <c r="AU160" s="174" t="s">
        <v>85</v>
      </c>
      <c r="AV160" s="14" t="s">
        <v>217</v>
      </c>
      <c r="AW160" s="14" t="s">
        <v>32</v>
      </c>
      <c r="AX160" s="14" t="s">
        <v>83</v>
      </c>
      <c r="AY160" s="174" t="s">
        <v>190</v>
      </c>
    </row>
    <row r="161" spans="2:65" s="1" customFormat="1" ht="16.5" customHeight="1">
      <c r="B161" s="32"/>
      <c r="C161" s="183" t="s">
        <v>8</v>
      </c>
      <c r="D161" s="183" t="s">
        <v>615</v>
      </c>
      <c r="E161" s="184" t="s">
        <v>3865</v>
      </c>
      <c r="F161" s="185" t="s">
        <v>3866</v>
      </c>
      <c r="G161" s="186" t="s">
        <v>284</v>
      </c>
      <c r="H161" s="187">
        <v>1.69</v>
      </c>
      <c r="I161" s="188"/>
      <c r="J161" s="189">
        <f>ROUND(I161*H161,2)</f>
        <v>0</v>
      </c>
      <c r="K161" s="185" t="s">
        <v>1</v>
      </c>
      <c r="L161" s="190"/>
      <c r="M161" s="191" t="s">
        <v>1</v>
      </c>
      <c r="N161" s="192" t="s">
        <v>41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AR161" s="147" t="s">
        <v>500</v>
      </c>
      <c r="AT161" s="147" t="s">
        <v>615</v>
      </c>
      <c r="AU161" s="147" t="s">
        <v>85</v>
      </c>
      <c r="AY161" s="17" t="s">
        <v>190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83</v>
      </c>
      <c r="BK161" s="148">
        <f>ROUND(I161*H161,2)</f>
        <v>0</v>
      </c>
      <c r="BL161" s="17" t="s">
        <v>217</v>
      </c>
      <c r="BM161" s="147" t="s">
        <v>656</v>
      </c>
    </row>
    <row r="162" spans="2:65" s="1" customFormat="1" ht="24.2" customHeight="1">
      <c r="B162" s="32"/>
      <c r="C162" s="136" t="s">
        <v>367</v>
      </c>
      <c r="D162" s="136" t="s">
        <v>193</v>
      </c>
      <c r="E162" s="137" t="s">
        <v>3867</v>
      </c>
      <c r="F162" s="138" t="s">
        <v>3868</v>
      </c>
      <c r="G162" s="139" t="s">
        <v>380</v>
      </c>
      <c r="H162" s="140">
        <v>7.0000000000000001E-3</v>
      </c>
      <c r="I162" s="141"/>
      <c r="J162" s="142">
        <f>ROUND(I162*H162,2)</f>
        <v>0</v>
      </c>
      <c r="K162" s="138" t="s">
        <v>1</v>
      </c>
      <c r="L162" s="32"/>
      <c r="M162" s="143" t="s">
        <v>1</v>
      </c>
      <c r="N162" s="144" t="s">
        <v>41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217</v>
      </c>
      <c r="AT162" s="147" t="s">
        <v>193</v>
      </c>
      <c r="AU162" s="147" t="s">
        <v>85</v>
      </c>
      <c r="AY162" s="17" t="s">
        <v>190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83</v>
      </c>
      <c r="BK162" s="148">
        <f>ROUND(I162*H162,2)</f>
        <v>0</v>
      </c>
      <c r="BL162" s="17" t="s">
        <v>217</v>
      </c>
      <c r="BM162" s="147" t="s">
        <v>403</v>
      </c>
    </row>
    <row r="163" spans="2:65" s="13" customFormat="1">
      <c r="B163" s="167"/>
      <c r="D163" s="153" t="s">
        <v>256</v>
      </c>
      <c r="E163" s="168" t="s">
        <v>1</v>
      </c>
      <c r="F163" s="169" t="s">
        <v>3869</v>
      </c>
      <c r="H163" s="168" t="s">
        <v>1</v>
      </c>
      <c r="I163" s="170"/>
      <c r="L163" s="167"/>
      <c r="M163" s="171"/>
      <c r="T163" s="172"/>
      <c r="AT163" s="168" t="s">
        <v>256</v>
      </c>
      <c r="AU163" s="168" t="s">
        <v>85</v>
      </c>
      <c r="AV163" s="13" t="s">
        <v>83</v>
      </c>
      <c r="AW163" s="13" t="s">
        <v>32</v>
      </c>
      <c r="AX163" s="13" t="s">
        <v>76</v>
      </c>
      <c r="AY163" s="168" t="s">
        <v>190</v>
      </c>
    </row>
    <row r="164" spans="2:65" s="12" customFormat="1">
      <c r="B164" s="160"/>
      <c r="D164" s="153" t="s">
        <v>256</v>
      </c>
      <c r="E164" s="161" t="s">
        <v>1</v>
      </c>
      <c r="F164" s="162" t="s">
        <v>3870</v>
      </c>
      <c r="H164" s="163">
        <v>2E-3</v>
      </c>
      <c r="I164" s="164"/>
      <c r="L164" s="160"/>
      <c r="M164" s="165"/>
      <c r="T164" s="166"/>
      <c r="AT164" s="161" t="s">
        <v>256</v>
      </c>
      <c r="AU164" s="161" t="s">
        <v>85</v>
      </c>
      <c r="AV164" s="12" t="s">
        <v>85</v>
      </c>
      <c r="AW164" s="12" t="s">
        <v>32</v>
      </c>
      <c r="AX164" s="12" t="s">
        <v>76</v>
      </c>
      <c r="AY164" s="161" t="s">
        <v>190</v>
      </c>
    </row>
    <row r="165" spans="2:65" s="13" customFormat="1">
      <c r="B165" s="167"/>
      <c r="D165" s="153" t="s">
        <v>256</v>
      </c>
      <c r="E165" s="168" t="s">
        <v>1</v>
      </c>
      <c r="F165" s="169" t="s">
        <v>3871</v>
      </c>
      <c r="H165" s="168" t="s">
        <v>1</v>
      </c>
      <c r="I165" s="170"/>
      <c r="L165" s="167"/>
      <c r="M165" s="171"/>
      <c r="T165" s="172"/>
      <c r="AT165" s="168" t="s">
        <v>256</v>
      </c>
      <c r="AU165" s="168" t="s">
        <v>85</v>
      </c>
      <c r="AV165" s="13" t="s">
        <v>83</v>
      </c>
      <c r="AW165" s="13" t="s">
        <v>32</v>
      </c>
      <c r="AX165" s="13" t="s">
        <v>76</v>
      </c>
      <c r="AY165" s="168" t="s">
        <v>190</v>
      </c>
    </row>
    <row r="166" spans="2:65" s="12" customFormat="1">
      <c r="B166" s="160"/>
      <c r="D166" s="153" t="s">
        <v>256</v>
      </c>
      <c r="E166" s="161" t="s">
        <v>1</v>
      </c>
      <c r="F166" s="162" t="s">
        <v>3872</v>
      </c>
      <c r="H166" s="163">
        <v>5.0000000000000001E-3</v>
      </c>
      <c r="I166" s="164"/>
      <c r="L166" s="160"/>
      <c r="M166" s="165"/>
      <c r="T166" s="166"/>
      <c r="AT166" s="161" t="s">
        <v>256</v>
      </c>
      <c r="AU166" s="161" t="s">
        <v>85</v>
      </c>
      <c r="AV166" s="12" t="s">
        <v>85</v>
      </c>
      <c r="AW166" s="12" t="s">
        <v>32</v>
      </c>
      <c r="AX166" s="12" t="s">
        <v>76</v>
      </c>
      <c r="AY166" s="161" t="s">
        <v>190</v>
      </c>
    </row>
    <row r="167" spans="2:65" s="14" customFormat="1">
      <c r="B167" s="173"/>
      <c r="D167" s="153" t="s">
        <v>256</v>
      </c>
      <c r="E167" s="174" t="s">
        <v>1</v>
      </c>
      <c r="F167" s="175" t="s">
        <v>267</v>
      </c>
      <c r="H167" s="176">
        <v>7.0000000000000001E-3</v>
      </c>
      <c r="I167" s="177"/>
      <c r="L167" s="173"/>
      <c r="M167" s="178"/>
      <c r="T167" s="179"/>
      <c r="AT167" s="174" t="s">
        <v>256</v>
      </c>
      <c r="AU167" s="174" t="s">
        <v>85</v>
      </c>
      <c r="AV167" s="14" t="s">
        <v>217</v>
      </c>
      <c r="AW167" s="14" t="s">
        <v>32</v>
      </c>
      <c r="AX167" s="14" t="s">
        <v>83</v>
      </c>
      <c r="AY167" s="174" t="s">
        <v>190</v>
      </c>
    </row>
    <row r="168" spans="2:65" s="1" customFormat="1" ht="16.5" customHeight="1">
      <c r="B168" s="32"/>
      <c r="C168" s="183" t="s">
        <v>258</v>
      </c>
      <c r="D168" s="183" t="s">
        <v>615</v>
      </c>
      <c r="E168" s="184" t="s">
        <v>3873</v>
      </c>
      <c r="F168" s="185" t="s">
        <v>3874</v>
      </c>
      <c r="G168" s="186" t="s">
        <v>1663</v>
      </c>
      <c r="H168" s="187">
        <v>6.8</v>
      </c>
      <c r="I168" s="188"/>
      <c r="J168" s="189">
        <f>ROUND(I168*H168,2)</f>
        <v>0</v>
      </c>
      <c r="K168" s="185" t="s">
        <v>1</v>
      </c>
      <c r="L168" s="190"/>
      <c r="M168" s="191" t="s">
        <v>1</v>
      </c>
      <c r="N168" s="192" t="s">
        <v>41</v>
      </c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500</v>
      </c>
      <c r="AT168" s="147" t="s">
        <v>615</v>
      </c>
      <c r="AU168" s="147" t="s">
        <v>85</v>
      </c>
      <c r="AY168" s="17" t="s">
        <v>190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83</v>
      </c>
      <c r="BK168" s="148">
        <f>ROUND(I168*H168,2)</f>
        <v>0</v>
      </c>
      <c r="BL168" s="17" t="s">
        <v>217</v>
      </c>
      <c r="BM168" s="147" t="s">
        <v>295</v>
      </c>
    </row>
    <row r="169" spans="2:65" s="1" customFormat="1" ht="16.5" customHeight="1">
      <c r="B169" s="32"/>
      <c r="C169" s="136" t="s">
        <v>414</v>
      </c>
      <c r="D169" s="136" t="s">
        <v>193</v>
      </c>
      <c r="E169" s="137" t="s">
        <v>3875</v>
      </c>
      <c r="F169" s="138" t="s">
        <v>3876</v>
      </c>
      <c r="G169" s="139" t="s">
        <v>284</v>
      </c>
      <c r="H169" s="140">
        <v>74.25</v>
      </c>
      <c r="I169" s="141"/>
      <c r="J169" s="142">
        <f>ROUND(I169*H169,2)</f>
        <v>0</v>
      </c>
      <c r="K169" s="138" t="s">
        <v>1</v>
      </c>
      <c r="L169" s="32"/>
      <c r="M169" s="143" t="s">
        <v>1</v>
      </c>
      <c r="N169" s="144" t="s">
        <v>41</v>
      </c>
      <c r="P169" s="145">
        <f>O169*H169</f>
        <v>0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AR169" s="147" t="s">
        <v>217</v>
      </c>
      <c r="AT169" s="147" t="s">
        <v>193</v>
      </c>
      <c r="AU169" s="147" t="s">
        <v>85</v>
      </c>
      <c r="AY169" s="17" t="s">
        <v>190</v>
      </c>
      <c r="BE169" s="148">
        <f>IF(N169="základní",J169,0)</f>
        <v>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7" t="s">
        <v>83</v>
      </c>
      <c r="BK169" s="148">
        <f>ROUND(I169*H169,2)</f>
        <v>0</v>
      </c>
      <c r="BL169" s="17" t="s">
        <v>217</v>
      </c>
      <c r="BM169" s="147" t="s">
        <v>305</v>
      </c>
    </row>
    <row r="170" spans="2:65" s="13" customFormat="1">
      <c r="B170" s="167"/>
      <c r="D170" s="153" t="s">
        <v>256</v>
      </c>
      <c r="E170" s="168" t="s">
        <v>1</v>
      </c>
      <c r="F170" s="169" t="s">
        <v>3877</v>
      </c>
      <c r="H170" s="168" t="s">
        <v>1</v>
      </c>
      <c r="I170" s="170"/>
      <c r="L170" s="167"/>
      <c r="M170" s="171"/>
      <c r="T170" s="172"/>
      <c r="AT170" s="168" t="s">
        <v>256</v>
      </c>
      <c r="AU170" s="168" t="s">
        <v>85</v>
      </c>
      <c r="AV170" s="13" t="s">
        <v>83</v>
      </c>
      <c r="AW170" s="13" t="s">
        <v>32</v>
      </c>
      <c r="AX170" s="13" t="s">
        <v>76</v>
      </c>
      <c r="AY170" s="168" t="s">
        <v>190</v>
      </c>
    </row>
    <row r="171" spans="2:65" s="12" customFormat="1">
      <c r="B171" s="160"/>
      <c r="D171" s="153" t="s">
        <v>256</v>
      </c>
      <c r="E171" s="161" t="s">
        <v>1</v>
      </c>
      <c r="F171" s="162" t="s">
        <v>3878</v>
      </c>
      <c r="H171" s="163">
        <v>74.25</v>
      </c>
      <c r="I171" s="164"/>
      <c r="L171" s="160"/>
      <c r="M171" s="165"/>
      <c r="T171" s="166"/>
      <c r="AT171" s="161" t="s">
        <v>256</v>
      </c>
      <c r="AU171" s="161" t="s">
        <v>85</v>
      </c>
      <c r="AV171" s="12" t="s">
        <v>85</v>
      </c>
      <c r="AW171" s="12" t="s">
        <v>32</v>
      </c>
      <c r="AX171" s="12" t="s">
        <v>76</v>
      </c>
      <c r="AY171" s="161" t="s">
        <v>190</v>
      </c>
    </row>
    <row r="172" spans="2:65" s="14" customFormat="1">
      <c r="B172" s="173"/>
      <c r="D172" s="153" t="s">
        <v>256</v>
      </c>
      <c r="E172" s="174" t="s">
        <v>1</v>
      </c>
      <c r="F172" s="175" t="s">
        <v>267</v>
      </c>
      <c r="H172" s="176">
        <v>74.25</v>
      </c>
      <c r="I172" s="177"/>
      <c r="L172" s="173"/>
      <c r="M172" s="178"/>
      <c r="T172" s="179"/>
      <c r="AT172" s="174" t="s">
        <v>256</v>
      </c>
      <c r="AU172" s="174" t="s">
        <v>85</v>
      </c>
      <c r="AV172" s="14" t="s">
        <v>217</v>
      </c>
      <c r="AW172" s="14" t="s">
        <v>32</v>
      </c>
      <c r="AX172" s="14" t="s">
        <v>83</v>
      </c>
      <c r="AY172" s="174" t="s">
        <v>190</v>
      </c>
    </row>
    <row r="173" spans="2:65" s="1" customFormat="1" ht="24.2" customHeight="1">
      <c r="B173" s="32"/>
      <c r="C173" s="136" t="s">
        <v>419</v>
      </c>
      <c r="D173" s="136" t="s">
        <v>193</v>
      </c>
      <c r="E173" s="137" t="s">
        <v>3879</v>
      </c>
      <c r="F173" s="138" t="s">
        <v>3880</v>
      </c>
      <c r="G173" s="139" t="s">
        <v>271</v>
      </c>
      <c r="H173" s="140">
        <v>11</v>
      </c>
      <c r="I173" s="141"/>
      <c r="J173" s="142">
        <f>ROUND(I173*H173,2)</f>
        <v>0</v>
      </c>
      <c r="K173" s="138" t="s">
        <v>1</v>
      </c>
      <c r="L173" s="32"/>
      <c r="M173" s="143" t="s">
        <v>1</v>
      </c>
      <c r="N173" s="144" t="s">
        <v>41</v>
      </c>
      <c r="P173" s="145">
        <f>O173*H173</f>
        <v>0</v>
      </c>
      <c r="Q173" s="145">
        <v>0</v>
      </c>
      <c r="R173" s="145">
        <f>Q173*H173</f>
        <v>0</v>
      </c>
      <c r="S173" s="145">
        <v>0</v>
      </c>
      <c r="T173" s="146">
        <f>S173*H173</f>
        <v>0</v>
      </c>
      <c r="AR173" s="147" t="s">
        <v>217</v>
      </c>
      <c r="AT173" s="147" t="s">
        <v>193</v>
      </c>
      <c r="AU173" s="147" t="s">
        <v>85</v>
      </c>
      <c r="AY173" s="17" t="s">
        <v>190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83</v>
      </c>
      <c r="BK173" s="148">
        <f>ROUND(I173*H173,2)</f>
        <v>0</v>
      </c>
      <c r="BL173" s="17" t="s">
        <v>217</v>
      </c>
      <c r="BM173" s="147" t="s">
        <v>321</v>
      </c>
    </row>
    <row r="174" spans="2:65" s="1" customFormat="1" ht="21.75" customHeight="1">
      <c r="B174" s="32"/>
      <c r="C174" s="136" t="s">
        <v>408</v>
      </c>
      <c r="D174" s="136" t="s">
        <v>193</v>
      </c>
      <c r="E174" s="137" t="s">
        <v>3881</v>
      </c>
      <c r="F174" s="138" t="s">
        <v>3882</v>
      </c>
      <c r="G174" s="139" t="s">
        <v>253</v>
      </c>
      <c r="H174" s="140">
        <v>49.5</v>
      </c>
      <c r="I174" s="141"/>
      <c r="J174" s="142">
        <f>ROUND(I174*H174,2)</f>
        <v>0</v>
      </c>
      <c r="K174" s="138" t="s">
        <v>1</v>
      </c>
      <c r="L174" s="32"/>
      <c r="M174" s="143" t="s">
        <v>1</v>
      </c>
      <c r="N174" s="144" t="s">
        <v>41</v>
      </c>
      <c r="P174" s="145">
        <f>O174*H174</f>
        <v>0</v>
      </c>
      <c r="Q174" s="145">
        <v>0</v>
      </c>
      <c r="R174" s="145">
        <f>Q174*H174</f>
        <v>0</v>
      </c>
      <c r="S174" s="145">
        <v>0</v>
      </c>
      <c r="T174" s="146">
        <f>S174*H174</f>
        <v>0</v>
      </c>
      <c r="AR174" s="147" t="s">
        <v>217</v>
      </c>
      <c r="AT174" s="147" t="s">
        <v>193</v>
      </c>
      <c r="AU174" s="147" t="s">
        <v>85</v>
      </c>
      <c r="AY174" s="17" t="s">
        <v>190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7" t="s">
        <v>83</v>
      </c>
      <c r="BK174" s="148">
        <f>ROUND(I174*H174,2)</f>
        <v>0</v>
      </c>
      <c r="BL174" s="17" t="s">
        <v>217</v>
      </c>
      <c r="BM174" s="147" t="s">
        <v>332</v>
      </c>
    </row>
    <row r="175" spans="2:65" s="13" customFormat="1">
      <c r="B175" s="167"/>
      <c r="D175" s="153" t="s">
        <v>256</v>
      </c>
      <c r="E175" s="168" t="s">
        <v>1</v>
      </c>
      <c r="F175" s="169" t="s">
        <v>3854</v>
      </c>
      <c r="H175" s="168" t="s">
        <v>1</v>
      </c>
      <c r="I175" s="170"/>
      <c r="L175" s="167"/>
      <c r="M175" s="171"/>
      <c r="T175" s="172"/>
      <c r="AT175" s="168" t="s">
        <v>256</v>
      </c>
      <c r="AU175" s="168" t="s">
        <v>85</v>
      </c>
      <c r="AV175" s="13" t="s">
        <v>83</v>
      </c>
      <c r="AW175" s="13" t="s">
        <v>32</v>
      </c>
      <c r="AX175" s="13" t="s">
        <v>76</v>
      </c>
      <c r="AY175" s="168" t="s">
        <v>190</v>
      </c>
    </row>
    <row r="176" spans="2:65" s="12" customFormat="1">
      <c r="B176" s="160"/>
      <c r="D176" s="153" t="s">
        <v>256</v>
      </c>
      <c r="E176" s="161" t="s">
        <v>1</v>
      </c>
      <c r="F176" s="162" t="s">
        <v>3883</v>
      </c>
      <c r="H176" s="163">
        <v>49.5</v>
      </c>
      <c r="I176" s="164"/>
      <c r="L176" s="160"/>
      <c r="M176" s="165"/>
      <c r="T176" s="166"/>
      <c r="AT176" s="161" t="s">
        <v>256</v>
      </c>
      <c r="AU176" s="161" t="s">
        <v>85</v>
      </c>
      <c r="AV176" s="12" t="s">
        <v>85</v>
      </c>
      <c r="AW176" s="12" t="s">
        <v>32</v>
      </c>
      <c r="AX176" s="12" t="s">
        <v>76</v>
      </c>
      <c r="AY176" s="161" t="s">
        <v>190</v>
      </c>
    </row>
    <row r="177" spans="2:65" s="14" customFormat="1">
      <c r="B177" s="173"/>
      <c r="D177" s="153" t="s">
        <v>256</v>
      </c>
      <c r="E177" s="174" t="s">
        <v>1</v>
      </c>
      <c r="F177" s="175" t="s">
        <v>267</v>
      </c>
      <c r="H177" s="176">
        <v>49.5</v>
      </c>
      <c r="I177" s="177"/>
      <c r="L177" s="173"/>
      <c r="M177" s="178"/>
      <c r="T177" s="179"/>
      <c r="AT177" s="174" t="s">
        <v>256</v>
      </c>
      <c r="AU177" s="174" t="s">
        <v>85</v>
      </c>
      <c r="AV177" s="14" t="s">
        <v>217</v>
      </c>
      <c r="AW177" s="14" t="s">
        <v>32</v>
      </c>
      <c r="AX177" s="14" t="s">
        <v>83</v>
      </c>
      <c r="AY177" s="174" t="s">
        <v>190</v>
      </c>
    </row>
    <row r="178" spans="2:65" s="1" customFormat="1" ht="21.75" customHeight="1">
      <c r="B178" s="32"/>
      <c r="C178" s="136" t="s">
        <v>7</v>
      </c>
      <c r="D178" s="136" t="s">
        <v>193</v>
      </c>
      <c r="E178" s="137" t="s">
        <v>3884</v>
      </c>
      <c r="F178" s="138" t="s">
        <v>3885</v>
      </c>
      <c r="G178" s="139" t="s">
        <v>284</v>
      </c>
      <c r="H178" s="140">
        <v>74.25</v>
      </c>
      <c r="I178" s="141"/>
      <c r="J178" s="142">
        <f>ROUND(I178*H178,2)</f>
        <v>0</v>
      </c>
      <c r="K178" s="138" t="s">
        <v>1</v>
      </c>
      <c r="L178" s="32"/>
      <c r="M178" s="143" t="s">
        <v>1</v>
      </c>
      <c r="N178" s="144" t="s">
        <v>41</v>
      </c>
      <c r="P178" s="145">
        <f>O178*H178</f>
        <v>0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AR178" s="147" t="s">
        <v>217</v>
      </c>
      <c r="AT178" s="147" t="s">
        <v>193</v>
      </c>
      <c r="AU178" s="147" t="s">
        <v>85</v>
      </c>
      <c r="AY178" s="17" t="s">
        <v>190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83</v>
      </c>
      <c r="BK178" s="148">
        <f>ROUND(I178*H178,2)</f>
        <v>0</v>
      </c>
      <c r="BL178" s="17" t="s">
        <v>217</v>
      </c>
      <c r="BM178" s="147" t="s">
        <v>337</v>
      </c>
    </row>
    <row r="179" spans="2:65" s="1" customFormat="1" ht="16.5" customHeight="1">
      <c r="B179" s="32"/>
      <c r="C179" s="183" t="s">
        <v>281</v>
      </c>
      <c r="D179" s="183" t="s">
        <v>615</v>
      </c>
      <c r="E179" s="184" t="s">
        <v>3886</v>
      </c>
      <c r="F179" s="185" t="s">
        <v>3887</v>
      </c>
      <c r="G179" s="186" t="s">
        <v>284</v>
      </c>
      <c r="H179" s="187">
        <v>74.25</v>
      </c>
      <c r="I179" s="188"/>
      <c r="J179" s="189">
        <f>ROUND(I179*H179,2)</f>
        <v>0</v>
      </c>
      <c r="K179" s="185" t="s">
        <v>1</v>
      </c>
      <c r="L179" s="190"/>
      <c r="M179" s="191" t="s">
        <v>1</v>
      </c>
      <c r="N179" s="192" t="s">
        <v>41</v>
      </c>
      <c r="P179" s="145">
        <f>O179*H179</f>
        <v>0</v>
      </c>
      <c r="Q179" s="145">
        <v>0</v>
      </c>
      <c r="R179" s="145">
        <f>Q179*H179</f>
        <v>0</v>
      </c>
      <c r="S179" s="145">
        <v>0</v>
      </c>
      <c r="T179" s="146">
        <f>S179*H179</f>
        <v>0</v>
      </c>
      <c r="AR179" s="147" t="s">
        <v>500</v>
      </c>
      <c r="AT179" s="147" t="s">
        <v>615</v>
      </c>
      <c r="AU179" s="147" t="s">
        <v>85</v>
      </c>
      <c r="AY179" s="17" t="s">
        <v>190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7" t="s">
        <v>83</v>
      </c>
      <c r="BK179" s="148">
        <f>ROUND(I179*H179,2)</f>
        <v>0</v>
      </c>
      <c r="BL179" s="17" t="s">
        <v>217</v>
      </c>
      <c r="BM179" s="147" t="s">
        <v>372</v>
      </c>
    </row>
    <row r="180" spans="2:65" s="11" customFormat="1" ht="22.9" customHeight="1">
      <c r="B180" s="124"/>
      <c r="D180" s="125" t="s">
        <v>75</v>
      </c>
      <c r="E180" s="134" t="s">
        <v>1282</v>
      </c>
      <c r="F180" s="134" t="s">
        <v>1283</v>
      </c>
      <c r="I180" s="127"/>
      <c r="J180" s="135">
        <f>BK180</f>
        <v>0</v>
      </c>
      <c r="L180" s="124"/>
      <c r="M180" s="129"/>
      <c r="P180" s="130">
        <f>P181</f>
        <v>0</v>
      </c>
      <c r="R180" s="130">
        <f>R181</f>
        <v>0</v>
      </c>
      <c r="T180" s="131">
        <f>T181</f>
        <v>0</v>
      </c>
      <c r="AR180" s="125" t="s">
        <v>83</v>
      </c>
      <c r="AT180" s="132" t="s">
        <v>75</v>
      </c>
      <c r="AU180" s="132" t="s">
        <v>83</v>
      </c>
      <c r="AY180" s="125" t="s">
        <v>190</v>
      </c>
      <c r="BK180" s="133">
        <f>BK181</f>
        <v>0</v>
      </c>
    </row>
    <row r="181" spans="2:65" s="1" customFormat="1" ht="24.2" customHeight="1">
      <c r="B181" s="32"/>
      <c r="C181" s="136" t="s">
        <v>343</v>
      </c>
      <c r="D181" s="136" t="s">
        <v>193</v>
      </c>
      <c r="E181" s="137" t="s">
        <v>3888</v>
      </c>
      <c r="F181" s="138" t="s">
        <v>3889</v>
      </c>
      <c r="G181" s="139" t="s">
        <v>380</v>
      </c>
      <c r="H181" s="140">
        <v>2.0449999999999999</v>
      </c>
      <c r="I181" s="141"/>
      <c r="J181" s="142">
        <f>ROUND(I181*H181,2)</f>
        <v>0</v>
      </c>
      <c r="K181" s="138" t="s">
        <v>1</v>
      </c>
      <c r="L181" s="32"/>
      <c r="M181" s="155" t="s">
        <v>1</v>
      </c>
      <c r="N181" s="156" t="s">
        <v>41</v>
      </c>
      <c r="O181" s="157"/>
      <c r="P181" s="158">
        <f>O181*H181</f>
        <v>0</v>
      </c>
      <c r="Q181" s="158">
        <v>0</v>
      </c>
      <c r="R181" s="158">
        <f>Q181*H181</f>
        <v>0</v>
      </c>
      <c r="S181" s="158">
        <v>0</v>
      </c>
      <c r="T181" s="159">
        <f>S181*H181</f>
        <v>0</v>
      </c>
      <c r="AR181" s="147" t="s">
        <v>217</v>
      </c>
      <c r="AT181" s="147" t="s">
        <v>193</v>
      </c>
      <c r="AU181" s="147" t="s">
        <v>85</v>
      </c>
      <c r="AY181" s="17" t="s">
        <v>190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83</v>
      </c>
      <c r="BK181" s="148">
        <f>ROUND(I181*H181,2)</f>
        <v>0</v>
      </c>
      <c r="BL181" s="17" t="s">
        <v>217</v>
      </c>
      <c r="BM181" s="147" t="s">
        <v>452</v>
      </c>
    </row>
    <row r="182" spans="2:65" s="1" customFormat="1" ht="6.95" customHeight="1">
      <c r="B182" s="44"/>
      <c r="C182" s="45"/>
      <c r="D182" s="45"/>
      <c r="E182" s="45"/>
      <c r="F182" s="45"/>
      <c r="G182" s="45"/>
      <c r="H182" s="45"/>
      <c r="I182" s="45"/>
      <c r="J182" s="45"/>
      <c r="K182" s="45"/>
      <c r="L182" s="32"/>
    </row>
  </sheetData>
  <sheetProtection algorithmName="SHA-512" hashValue="j2yRtFKGyW0IPvySrJWJYOII4xasB2INoJLbvcnRJZQeeoJHPtyqeRRLK9lmBQ08uKSUVXRH+0Ppq3ymxlH0JQ==" saltValue="G/+21KtRxF5pv9dPQ0smqydAsVC0TVdpQ+IaofDINdNt8G/XAtM+ppz2gv2R32NreDBFBFD9hntsBEFEuRa9MQ==" spinCount="100000" sheet="1" objects="1" scenarios="1" formatColumns="0" formatRows="0" autoFilter="0"/>
  <autoFilter ref="C122:K181" xr:uid="{00000000-0009-0000-0000-00000F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15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151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158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56" t="str">
        <f>'Rekapitulace stavby'!K6</f>
        <v>Multifunkční sportovní a kulturní centrum (MFSKC) - křižovatka 4. brána BVV</v>
      </c>
      <c r="F7" s="257"/>
      <c r="G7" s="257"/>
      <c r="H7" s="257"/>
      <c r="L7" s="20"/>
    </row>
    <row r="8" spans="2:46" ht="12" customHeight="1">
      <c r="B8" s="20"/>
      <c r="D8" s="27" t="s">
        <v>159</v>
      </c>
      <c r="L8" s="20"/>
    </row>
    <row r="9" spans="2:46" s="1" customFormat="1" ht="16.5" customHeight="1">
      <c r="B9" s="32"/>
      <c r="E9" s="256" t="s">
        <v>3824</v>
      </c>
      <c r="F9" s="255"/>
      <c r="G9" s="255"/>
      <c r="H9" s="255"/>
      <c r="L9" s="32"/>
    </row>
    <row r="10" spans="2:46" s="1" customFormat="1" ht="12" customHeight="1">
      <c r="B10" s="32"/>
      <c r="D10" s="27" t="s">
        <v>161</v>
      </c>
      <c r="L10" s="32"/>
    </row>
    <row r="11" spans="2:46" s="1" customFormat="1" ht="16.5" customHeight="1">
      <c r="B11" s="32"/>
      <c r="E11" s="234" t="s">
        <v>3890</v>
      </c>
      <c r="F11" s="255"/>
      <c r="G11" s="255"/>
      <c r="H11" s="255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34</v>
      </c>
      <c r="I14" s="27" t="s">
        <v>22</v>
      </c>
      <c r="J14" s="52" t="str">
        <f>'Rekapitulace stavby'!AN8</f>
        <v>4. 2. 2022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>Brněnské komunikace a.s.</v>
      </c>
      <c r="I17" s="27" t="s">
        <v>27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8" t="str">
        <f>'Rekapitulace stavby'!E14</f>
        <v>Vyplň údaj</v>
      </c>
      <c r="F20" s="244"/>
      <c r="G20" s="244"/>
      <c r="H20" s="24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>VIAPONT s.r.o.</v>
      </c>
      <c r="I23" s="27" t="s">
        <v>27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48" t="s">
        <v>1</v>
      </c>
      <c r="F29" s="248"/>
      <c r="G29" s="248"/>
      <c r="H29" s="24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ROUND(J123,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ROUND((SUM(BE123:BE158)),  2)</f>
        <v>0</v>
      </c>
      <c r="I35" s="96">
        <v>0.21</v>
      </c>
      <c r="J35" s="86">
        <f>ROUND(((SUM(BE123:BE158))*I35),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ROUND((SUM(BF123:BF158)),  2)</f>
        <v>0</v>
      </c>
      <c r="I36" s="96">
        <v>0.15</v>
      </c>
      <c r="J36" s="86">
        <f>ROUND(((SUM(BF123:BF158))*I36),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ROUND((SUM(BG123:BG158)),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ROUND((SUM(BH123:BH158)),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ROUND((SUM(BI123:BI158)),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163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56" t="str">
        <f>E7</f>
        <v>Multifunkční sportovní a kulturní centrum (MFSKC) - křižovatka 4. brána BVV</v>
      </c>
      <c r="F85" s="257"/>
      <c r="G85" s="257"/>
      <c r="H85" s="257"/>
      <c r="L85" s="32"/>
    </row>
    <row r="86" spans="2:12" ht="12" customHeight="1">
      <c r="B86" s="20"/>
      <c r="C86" s="27" t="s">
        <v>159</v>
      </c>
      <c r="L86" s="20"/>
    </row>
    <row r="87" spans="2:12" s="1" customFormat="1" ht="16.5" customHeight="1">
      <c r="B87" s="32"/>
      <c r="E87" s="256" t="s">
        <v>3824</v>
      </c>
      <c r="F87" s="255"/>
      <c r="G87" s="255"/>
      <c r="H87" s="255"/>
      <c r="L87" s="32"/>
    </row>
    <row r="88" spans="2:12" s="1" customFormat="1" ht="12" customHeight="1">
      <c r="B88" s="32"/>
      <c r="C88" s="27" t="s">
        <v>161</v>
      </c>
      <c r="L88" s="32"/>
    </row>
    <row r="89" spans="2:12" s="1" customFormat="1" ht="16.5" customHeight="1">
      <c r="B89" s="32"/>
      <c r="E89" s="234" t="str">
        <f>E11</f>
        <v>801.2 - Vegetační úpravy - keře</v>
      </c>
      <c r="F89" s="255"/>
      <c r="G89" s="255"/>
      <c r="H89" s="255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4. 2. 2022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Brněnské komunikace a.s.</v>
      </c>
      <c r="I93" s="27" t="s">
        <v>30</v>
      </c>
      <c r="J93" s="30" t="str">
        <f>E23</f>
        <v>VIAPONT s.r.o.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164</v>
      </c>
      <c r="D96" s="97"/>
      <c r="E96" s="97"/>
      <c r="F96" s="97"/>
      <c r="G96" s="97"/>
      <c r="H96" s="97"/>
      <c r="I96" s="97"/>
      <c r="J96" s="106" t="s">
        <v>165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166</v>
      </c>
      <c r="J98" s="66">
        <f>J123</f>
        <v>0</v>
      </c>
      <c r="L98" s="32"/>
      <c r="AU98" s="17" t="s">
        <v>167</v>
      </c>
    </row>
    <row r="99" spans="2:47" s="8" customFormat="1" ht="24.95" customHeight="1">
      <c r="B99" s="108"/>
      <c r="D99" s="109" t="s">
        <v>243</v>
      </c>
      <c r="E99" s="110"/>
      <c r="F99" s="110"/>
      <c r="G99" s="110"/>
      <c r="H99" s="110"/>
      <c r="I99" s="110"/>
      <c r="J99" s="111">
        <f>J124</f>
        <v>0</v>
      </c>
      <c r="L99" s="108"/>
    </row>
    <row r="100" spans="2:47" s="9" customFormat="1" ht="19.899999999999999" customHeight="1">
      <c r="B100" s="112"/>
      <c r="D100" s="113" t="s">
        <v>244</v>
      </c>
      <c r="E100" s="114"/>
      <c r="F100" s="114"/>
      <c r="G100" s="114"/>
      <c r="H100" s="114"/>
      <c r="I100" s="114"/>
      <c r="J100" s="115">
        <f>J125</f>
        <v>0</v>
      </c>
      <c r="L100" s="112"/>
    </row>
    <row r="101" spans="2:47" s="9" customFormat="1" ht="19.899999999999999" customHeight="1">
      <c r="B101" s="112"/>
      <c r="D101" s="113" t="s">
        <v>463</v>
      </c>
      <c r="E101" s="114"/>
      <c r="F101" s="114"/>
      <c r="G101" s="114"/>
      <c r="H101" s="114"/>
      <c r="I101" s="114"/>
      <c r="J101" s="115">
        <f>J157</f>
        <v>0</v>
      </c>
      <c r="L101" s="112"/>
    </row>
    <row r="102" spans="2:47" s="1" customFormat="1" ht="21.75" customHeight="1">
      <c r="B102" s="32"/>
      <c r="L102" s="32"/>
    </row>
    <row r="103" spans="2:47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47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47" s="1" customFormat="1" ht="24.95" customHeight="1">
      <c r="B108" s="32"/>
      <c r="C108" s="21" t="s">
        <v>174</v>
      </c>
      <c r="L108" s="32"/>
    </row>
    <row r="109" spans="2:47" s="1" customFormat="1" ht="6.95" customHeight="1">
      <c r="B109" s="32"/>
      <c r="L109" s="32"/>
    </row>
    <row r="110" spans="2:47" s="1" customFormat="1" ht="12" customHeight="1">
      <c r="B110" s="32"/>
      <c r="C110" s="27" t="s">
        <v>16</v>
      </c>
      <c r="L110" s="32"/>
    </row>
    <row r="111" spans="2:47" s="1" customFormat="1" ht="26.25" customHeight="1">
      <c r="B111" s="32"/>
      <c r="E111" s="256" t="str">
        <f>E7</f>
        <v>Multifunkční sportovní a kulturní centrum (MFSKC) - křižovatka 4. brána BVV</v>
      </c>
      <c r="F111" s="257"/>
      <c r="G111" s="257"/>
      <c r="H111" s="257"/>
      <c r="L111" s="32"/>
    </row>
    <row r="112" spans="2:47" ht="12" customHeight="1">
      <c r="B112" s="20"/>
      <c r="C112" s="27" t="s">
        <v>159</v>
      </c>
      <c r="L112" s="20"/>
    </row>
    <row r="113" spans="2:65" s="1" customFormat="1" ht="16.5" customHeight="1">
      <c r="B113" s="32"/>
      <c r="E113" s="256" t="s">
        <v>3824</v>
      </c>
      <c r="F113" s="255"/>
      <c r="G113" s="255"/>
      <c r="H113" s="255"/>
      <c r="L113" s="32"/>
    </row>
    <row r="114" spans="2:65" s="1" customFormat="1" ht="12" customHeight="1">
      <c r="B114" s="32"/>
      <c r="C114" s="27" t="s">
        <v>161</v>
      </c>
      <c r="L114" s="32"/>
    </row>
    <row r="115" spans="2:65" s="1" customFormat="1" ht="16.5" customHeight="1">
      <c r="B115" s="32"/>
      <c r="E115" s="234" t="str">
        <f>E11</f>
        <v>801.2 - Vegetační úpravy - keře</v>
      </c>
      <c r="F115" s="255"/>
      <c r="G115" s="255"/>
      <c r="H115" s="255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F14</f>
        <v xml:space="preserve"> </v>
      </c>
      <c r="I117" s="27" t="s">
        <v>22</v>
      </c>
      <c r="J117" s="52" t="str">
        <f>IF(J14="","",J14)</f>
        <v>4. 2. 2022</v>
      </c>
      <c r="L117" s="32"/>
    </row>
    <row r="118" spans="2:65" s="1" customFormat="1" ht="6.95" customHeight="1">
      <c r="B118" s="32"/>
      <c r="L118" s="32"/>
    </row>
    <row r="119" spans="2:65" s="1" customFormat="1" ht="15.2" customHeight="1">
      <c r="B119" s="32"/>
      <c r="C119" s="27" t="s">
        <v>24</v>
      </c>
      <c r="F119" s="25" t="str">
        <f>E17</f>
        <v>Brněnské komunikace a.s.</v>
      </c>
      <c r="I119" s="27" t="s">
        <v>30</v>
      </c>
      <c r="J119" s="30" t="str">
        <f>E23</f>
        <v>VIAPONT s.r.o.</v>
      </c>
      <c r="L119" s="32"/>
    </row>
    <row r="120" spans="2:65" s="1" customFormat="1" ht="15.2" customHeight="1">
      <c r="B120" s="32"/>
      <c r="C120" s="27" t="s">
        <v>28</v>
      </c>
      <c r="F120" s="25" t="str">
        <f>IF(E20="","",E20)</f>
        <v>Vyplň údaj</v>
      </c>
      <c r="I120" s="27" t="s">
        <v>33</v>
      </c>
      <c r="J120" s="30" t="str">
        <f>E26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6"/>
      <c r="C122" s="117" t="s">
        <v>175</v>
      </c>
      <c r="D122" s="118" t="s">
        <v>61</v>
      </c>
      <c r="E122" s="118" t="s">
        <v>57</v>
      </c>
      <c r="F122" s="118" t="s">
        <v>58</v>
      </c>
      <c r="G122" s="118" t="s">
        <v>176</v>
      </c>
      <c r="H122" s="118" t="s">
        <v>177</v>
      </c>
      <c r="I122" s="118" t="s">
        <v>178</v>
      </c>
      <c r="J122" s="118" t="s">
        <v>165</v>
      </c>
      <c r="K122" s="119" t="s">
        <v>179</v>
      </c>
      <c r="L122" s="116"/>
      <c r="M122" s="59" t="s">
        <v>1</v>
      </c>
      <c r="N122" s="60" t="s">
        <v>40</v>
      </c>
      <c r="O122" s="60" t="s">
        <v>180</v>
      </c>
      <c r="P122" s="60" t="s">
        <v>181</v>
      </c>
      <c r="Q122" s="60" t="s">
        <v>182</v>
      </c>
      <c r="R122" s="60" t="s">
        <v>183</v>
      </c>
      <c r="S122" s="60" t="s">
        <v>184</v>
      </c>
      <c r="T122" s="61" t="s">
        <v>185</v>
      </c>
    </row>
    <row r="123" spans="2:65" s="1" customFormat="1" ht="22.9" customHeight="1">
      <c r="B123" s="32"/>
      <c r="C123" s="64" t="s">
        <v>186</v>
      </c>
      <c r="J123" s="120">
        <f>BK123</f>
        <v>0</v>
      </c>
      <c r="L123" s="32"/>
      <c r="M123" s="62"/>
      <c r="N123" s="53"/>
      <c r="O123" s="53"/>
      <c r="P123" s="121">
        <f>P124</f>
        <v>0</v>
      </c>
      <c r="Q123" s="53"/>
      <c r="R123" s="121">
        <f>R124</f>
        <v>0</v>
      </c>
      <c r="S123" s="53"/>
      <c r="T123" s="122">
        <f>T124</f>
        <v>0</v>
      </c>
      <c r="AT123" s="17" t="s">
        <v>75</v>
      </c>
      <c r="AU123" s="17" t="s">
        <v>167</v>
      </c>
      <c r="BK123" s="123">
        <f>BK124</f>
        <v>0</v>
      </c>
    </row>
    <row r="124" spans="2:65" s="11" customFormat="1" ht="25.9" customHeight="1">
      <c r="B124" s="124"/>
      <c r="D124" s="125" t="s">
        <v>75</v>
      </c>
      <c r="E124" s="126" t="s">
        <v>247</v>
      </c>
      <c r="F124" s="126" t="s">
        <v>248</v>
      </c>
      <c r="I124" s="127"/>
      <c r="J124" s="128">
        <f>BK124</f>
        <v>0</v>
      </c>
      <c r="L124" s="124"/>
      <c r="M124" s="129"/>
      <c r="P124" s="130">
        <f>P125+P157</f>
        <v>0</v>
      </c>
      <c r="R124" s="130">
        <f>R125+R157</f>
        <v>0</v>
      </c>
      <c r="T124" s="131">
        <f>T125+T157</f>
        <v>0</v>
      </c>
      <c r="AR124" s="125" t="s">
        <v>83</v>
      </c>
      <c r="AT124" s="132" t="s">
        <v>75</v>
      </c>
      <c r="AU124" s="132" t="s">
        <v>76</v>
      </c>
      <c r="AY124" s="125" t="s">
        <v>190</v>
      </c>
      <c r="BK124" s="133">
        <f>BK125+BK157</f>
        <v>0</v>
      </c>
    </row>
    <row r="125" spans="2:65" s="11" customFormat="1" ht="22.9" customHeight="1">
      <c r="B125" s="124"/>
      <c r="D125" s="125" t="s">
        <v>75</v>
      </c>
      <c r="E125" s="134" t="s">
        <v>83</v>
      </c>
      <c r="F125" s="134" t="s">
        <v>249</v>
      </c>
      <c r="I125" s="127"/>
      <c r="J125" s="135">
        <f>BK125</f>
        <v>0</v>
      </c>
      <c r="L125" s="124"/>
      <c r="M125" s="129"/>
      <c r="P125" s="130">
        <f>SUM(P126:P156)</f>
        <v>0</v>
      </c>
      <c r="R125" s="130">
        <f>SUM(R126:R156)</f>
        <v>0</v>
      </c>
      <c r="T125" s="131">
        <f>SUM(T126:T156)</f>
        <v>0</v>
      </c>
      <c r="AR125" s="125" t="s">
        <v>83</v>
      </c>
      <c r="AT125" s="132" t="s">
        <v>75</v>
      </c>
      <c r="AU125" s="132" t="s">
        <v>83</v>
      </c>
      <c r="AY125" s="125" t="s">
        <v>190</v>
      </c>
      <c r="BK125" s="133">
        <f>SUM(BK126:BK156)</f>
        <v>0</v>
      </c>
    </row>
    <row r="126" spans="2:65" s="1" customFormat="1" ht="33" customHeight="1">
      <c r="B126" s="32"/>
      <c r="C126" s="136" t="s">
        <v>83</v>
      </c>
      <c r="D126" s="136" t="s">
        <v>193</v>
      </c>
      <c r="E126" s="137" t="s">
        <v>3891</v>
      </c>
      <c r="F126" s="138" t="s">
        <v>3892</v>
      </c>
      <c r="G126" s="139" t="s">
        <v>271</v>
      </c>
      <c r="H126" s="140">
        <v>2168</v>
      </c>
      <c r="I126" s="141"/>
      <c r="J126" s="142">
        <f>ROUND(I126*H126,2)</f>
        <v>0</v>
      </c>
      <c r="K126" s="138" t="s">
        <v>1</v>
      </c>
      <c r="L126" s="32"/>
      <c r="M126" s="143" t="s">
        <v>1</v>
      </c>
      <c r="N126" s="144" t="s">
        <v>41</v>
      </c>
      <c r="P126" s="145">
        <f>O126*H126</f>
        <v>0</v>
      </c>
      <c r="Q126" s="145">
        <v>0</v>
      </c>
      <c r="R126" s="145">
        <f>Q126*H126</f>
        <v>0</v>
      </c>
      <c r="S126" s="145">
        <v>0</v>
      </c>
      <c r="T126" s="146">
        <f>S126*H126</f>
        <v>0</v>
      </c>
      <c r="AR126" s="147" t="s">
        <v>217</v>
      </c>
      <c r="AT126" s="147" t="s">
        <v>193</v>
      </c>
      <c r="AU126" s="147" t="s">
        <v>85</v>
      </c>
      <c r="AY126" s="17" t="s">
        <v>190</v>
      </c>
      <c r="BE126" s="148">
        <f>IF(N126="základní",J126,0)</f>
        <v>0</v>
      </c>
      <c r="BF126" s="148">
        <f>IF(N126="snížená",J126,0)</f>
        <v>0</v>
      </c>
      <c r="BG126" s="148">
        <f>IF(N126="zákl. přenesená",J126,0)</f>
        <v>0</v>
      </c>
      <c r="BH126" s="148">
        <f>IF(N126="sníž. přenesená",J126,0)</f>
        <v>0</v>
      </c>
      <c r="BI126" s="148">
        <f>IF(N126="nulová",J126,0)</f>
        <v>0</v>
      </c>
      <c r="BJ126" s="17" t="s">
        <v>83</v>
      </c>
      <c r="BK126" s="148">
        <f>ROUND(I126*H126,2)</f>
        <v>0</v>
      </c>
      <c r="BL126" s="17" t="s">
        <v>217</v>
      </c>
      <c r="BM126" s="147" t="s">
        <v>85</v>
      </c>
    </row>
    <row r="127" spans="2:65" s="1" customFormat="1" ht="16.5" customHeight="1">
      <c r="B127" s="32"/>
      <c r="C127" s="183" t="s">
        <v>85</v>
      </c>
      <c r="D127" s="183" t="s">
        <v>615</v>
      </c>
      <c r="E127" s="184" t="s">
        <v>3828</v>
      </c>
      <c r="F127" s="185" t="s">
        <v>3829</v>
      </c>
      <c r="G127" s="186" t="s">
        <v>284</v>
      </c>
      <c r="H127" s="187">
        <v>10.84</v>
      </c>
      <c r="I127" s="188"/>
      <c r="J127" s="189">
        <f>ROUND(I127*H127,2)</f>
        <v>0</v>
      </c>
      <c r="K127" s="185" t="s">
        <v>1</v>
      </c>
      <c r="L127" s="190"/>
      <c r="M127" s="191" t="s">
        <v>1</v>
      </c>
      <c r="N127" s="192" t="s">
        <v>41</v>
      </c>
      <c r="P127" s="145">
        <f>O127*H127</f>
        <v>0</v>
      </c>
      <c r="Q127" s="145">
        <v>0</v>
      </c>
      <c r="R127" s="145">
        <f>Q127*H127</f>
        <v>0</v>
      </c>
      <c r="S127" s="145">
        <v>0</v>
      </c>
      <c r="T127" s="146">
        <f>S127*H127</f>
        <v>0</v>
      </c>
      <c r="AR127" s="147" t="s">
        <v>500</v>
      </c>
      <c r="AT127" s="147" t="s">
        <v>615</v>
      </c>
      <c r="AU127" s="147" t="s">
        <v>85</v>
      </c>
      <c r="AY127" s="17" t="s">
        <v>190</v>
      </c>
      <c r="BE127" s="148">
        <f>IF(N127="základní",J127,0)</f>
        <v>0</v>
      </c>
      <c r="BF127" s="148">
        <f>IF(N127="snížená",J127,0)</f>
        <v>0</v>
      </c>
      <c r="BG127" s="148">
        <f>IF(N127="zákl. přenesená",J127,0)</f>
        <v>0</v>
      </c>
      <c r="BH127" s="148">
        <f>IF(N127="sníž. přenesená",J127,0)</f>
        <v>0</v>
      </c>
      <c r="BI127" s="148">
        <f>IF(N127="nulová",J127,0)</f>
        <v>0</v>
      </c>
      <c r="BJ127" s="17" t="s">
        <v>83</v>
      </c>
      <c r="BK127" s="148">
        <f>ROUND(I127*H127,2)</f>
        <v>0</v>
      </c>
      <c r="BL127" s="17" t="s">
        <v>217</v>
      </c>
      <c r="BM127" s="147" t="s">
        <v>217</v>
      </c>
    </row>
    <row r="128" spans="2:65" s="12" customFormat="1">
      <c r="B128" s="160"/>
      <c r="D128" s="153" t="s">
        <v>256</v>
      </c>
      <c r="E128" s="161" t="s">
        <v>1</v>
      </c>
      <c r="F128" s="162" t="s">
        <v>3893</v>
      </c>
      <c r="H128" s="163">
        <v>10.84</v>
      </c>
      <c r="I128" s="164"/>
      <c r="L128" s="160"/>
      <c r="M128" s="165"/>
      <c r="T128" s="166"/>
      <c r="AT128" s="161" t="s">
        <v>256</v>
      </c>
      <c r="AU128" s="161" t="s">
        <v>85</v>
      </c>
      <c r="AV128" s="12" t="s">
        <v>85</v>
      </c>
      <c r="AW128" s="12" t="s">
        <v>32</v>
      </c>
      <c r="AX128" s="12" t="s">
        <v>76</v>
      </c>
      <c r="AY128" s="161" t="s">
        <v>190</v>
      </c>
    </row>
    <row r="129" spans="2:65" s="14" customFormat="1">
      <c r="B129" s="173"/>
      <c r="D129" s="153" t="s">
        <v>256</v>
      </c>
      <c r="E129" s="174" t="s">
        <v>1</v>
      </c>
      <c r="F129" s="175" t="s">
        <v>267</v>
      </c>
      <c r="H129" s="176">
        <v>10.84</v>
      </c>
      <c r="I129" s="177"/>
      <c r="L129" s="173"/>
      <c r="M129" s="178"/>
      <c r="T129" s="179"/>
      <c r="AT129" s="174" t="s">
        <v>256</v>
      </c>
      <c r="AU129" s="174" t="s">
        <v>85</v>
      </c>
      <c r="AV129" s="14" t="s">
        <v>217</v>
      </c>
      <c r="AW129" s="14" t="s">
        <v>32</v>
      </c>
      <c r="AX129" s="14" t="s">
        <v>83</v>
      </c>
      <c r="AY129" s="174" t="s">
        <v>190</v>
      </c>
    </row>
    <row r="130" spans="2:65" s="1" customFormat="1" ht="21.75" customHeight="1">
      <c r="B130" s="32"/>
      <c r="C130" s="136" t="s">
        <v>209</v>
      </c>
      <c r="D130" s="136" t="s">
        <v>193</v>
      </c>
      <c r="E130" s="137" t="s">
        <v>3894</v>
      </c>
      <c r="F130" s="138" t="s">
        <v>3895</v>
      </c>
      <c r="G130" s="139" t="s">
        <v>253</v>
      </c>
      <c r="H130" s="140">
        <v>1016</v>
      </c>
      <c r="I130" s="141"/>
      <c r="J130" s="142">
        <f>ROUND(I130*H130,2)</f>
        <v>0</v>
      </c>
      <c r="K130" s="138" t="s">
        <v>1</v>
      </c>
      <c r="L130" s="32"/>
      <c r="M130" s="143" t="s">
        <v>1</v>
      </c>
      <c r="N130" s="144" t="s">
        <v>41</v>
      </c>
      <c r="P130" s="145">
        <f>O130*H130</f>
        <v>0</v>
      </c>
      <c r="Q130" s="145">
        <v>0</v>
      </c>
      <c r="R130" s="145">
        <f>Q130*H130</f>
        <v>0</v>
      </c>
      <c r="S130" s="145">
        <v>0</v>
      </c>
      <c r="T130" s="146">
        <f>S130*H130</f>
        <v>0</v>
      </c>
      <c r="AR130" s="147" t="s">
        <v>217</v>
      </c>
      <c r="AT130" s="147" t="s">
        <v>193</v>
      </c>
      <c r="AU130" s="147" t="s">
        <v>85</v>
      </c>
      <c r="AY130" s="17" t="s">
        <v>190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7" t="s">
        <v>83</v>
      </c>
      <c r="BK130" s="148">
        <f>ROUND(I130*H130,2)</f>
        <v>0</v>
      </c>
      <c r="BL130" s="17" t="s">
        <v>217</v>
      </c>
      <c r="BM130" s="147" t="s">
        <v>231</v>
      </c>
    </row>
    <row r="131" spans="2:65" s="1" customFormat="1" ht="24.2" customHeight="1">
      <c r="B131" s="32"/>
      <c r="C131" s="136" t="s">
        <v>217</v>
      </c>
      <c r="D131" s="136" t="s">
        <v>193</v>
      </c>
      <c r="E131" s="137" t="s">
        <v>3896</v>
      </c>
      <c r="F131" s="138" t="s">
        <v>3897</v>
      </c>
      <c r="G131" s="139" t="s">
        <v>271</v>
      </c>
      <c r="H131" s="140">
        <v>2168</v>
      </c>
      <c r="I131" s="141"/>
      <c r="J131" s="142">
        <f>ROUND(I131*H131,2)</f>
        <v>0</v>
      </c>
      <c r="K131" s="138" t="s">
        <v>1</v>
      </c>
      <c r="L131" s="32"/>
      <c r="M131" s="143" t="s">
        <v>1</v>
      </c>
      <c r="N131" s="144" t="s">
        <v>41</v>
      </c>
      <c r="P131" s="145">
        <f>O131*H131</f>
        <v>0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AR131" s="147" t="s">
        <v>217</v>
      </c>
      <c r="AT131" s="147" t="s">
        <v>193</v>
      </c>
      <c r="AU131" s="147" t="s">
        <v>85</v>
      </c>
      <c r="AY131" s="17" t="s">
        <v>190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7" t="s">
        <v>83</v>
      </c>
      <c r="BK131" s="148">
        <f>ROUND(I131*H131,2)</f>
        <v>0</v>
      </c>
      <c r="BL131" s="17" t="s">
        <v>217</v>
      </c>
      <c r="BM131" s="147" t="s">
        <v>500</v>
      </c>
    </row>
    <row r="132" spans="2:65" s="1" customFormat="1" ht="24.2" customHeight="1">
      <c r="B132" s="32"/>
      <c r="C132" s="183" t="s">
        <v>189</v>
      </c>
      <c r="D132" s="183" t="s">
        <v>615</v>
      </c>
      <c r="E132" s="184" t="s">
        <v>3898</v>
      </c>
      <c r="F132" s="185" t="s">
        <v>3899</v>
      </c>
      <c r="G132" s="186" t="s">
        <v>271</v>
      </c>
      <c r="H132" s="187">
        <v>1532</v>
      </c>
      <c r="I132" s="188"/>
      <c r="J132" s="189">
        <f>ROUND(I132*H132,2)</f>
        <v>0</v>
      </c>
      <c r="K132" s="185" t="s">
        <v>1</v>
      </c>
      <c r="L132" s="190"/>
      <c r="M132" s="191" t="s">
        <v>1</v>
      </c>
      <c r="N132" s="192" t="s">
        <v>41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500</v>
      </c>
      <c r="AT132" s="147" t="s">
        <v>615</v>
      </c>
      <c r="AU132" s="147" t="s">
        <v>85</v>
      </c>
      <c r="AY132" s="17" t="s">
        <v>190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83</v>
      </c>
      <c r="BK132" s="148">
        <f>ROUND(I132*H132,2)</f>
        <v>0</v>
      </c>
      <c r="BL132" s="17" t="s">
        <v>217</v>
      </c>
      <c r="BM132" s="147" t="s">
        <v>511</v>
      </c>
    </row>
    <row r="133" spans="2:65" s="1" customFormat="1" ht="24.2" customHeight="1">
      <c r="B133" s="32"/>
      <c r="C133" s="183" t="s">
        <v>231</v>
      </c>
      <c r="D133" s="183" t="s">
        <v>615</v>
      </c>
      <c r="E133" s="184" t="s">
        <v>3900</v>
      </c>
      <c r="F133" s="185" t="s">
        <v>3901</v>
      </c>
      <c r="G133" s="186" t="s">
        <v>271</v>
      </c>
      <c r="H133" s="187">
        <v>636</v>
      </c>
      <c r="I133" s="188"/>
      <c r="J133" s="189">
        <f>ROUND(I133*H133,2)</f>
        <v>0</v>
      </c>
      <c r="K133" s="185" t="s">
        <v>1</v>
      </c>
      <c r="L133" s="190"/>
      <c r="M133" s="191" t="s">
        <v>1</v>
      </c>
      <c r="N133" s="192" t="s">
        <v>41</v>
      </c>
      <c r="P133" s="145">
        <f>O133*H133</f>
        <v>0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AR133" s="147" t="s">
        <v>500</v>
      </c>
      <c r="AT133" s="147" t="s">
        <v>615</v>
      </c>
      <c r="AU133" s="147" t="s">
        <v>85</v>
      </c>
      <c r="AY133" s="17" t="s">
        <v>190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7" t="s">
        <v>83</v>
      </c>
      <c r="BK133" s="148">
        <f>ROUND(I133*H133,2)</f>
        <v>0</v>
      </c>
      <c r="BL133" s="17" t="s">
        <v>217</v>
      </c>
      <c r="BM133" s="147" t="s">
        <v>526</v>
      </c>
    </row>
    <row r="134" spans="2:65" s="1" customFormat="1" ht="33" customHeight="1">
      <c r="B134" s="32"/>
      <c r="C134" s="136" t="s">
        <v>500</v>
      </c>
      <c r="D134" s="136" t="s">
        <v>193</v>
      </c>
      <c r="E134" s="137" t="s">
        <v>3902</v>
      </c>
      <c r="F134" s="138" t="s">
        <v>3903</v>
      </c>
      <c r="G134" s="139" t="s">
        <v>253</v>
      </c>
      <c r="H134" s="140">
        <v>1016</v>
      </c>
      <c r="I134" s="141"/>
      <c r="J134" s="142">
        <f>ROUND(I134*H134,2)</f>
        <v>0</v>
      </c>
      <c r="K134" s="138" t="s">
        <v>1</v>
      </c>
      <c r="L134" s="32"/>
      <c r="M134" s="143" t="s">
        <v>1</v>
      </c>
      <c r="N134" s="144" t="s">
        <v>41</v>
      </c>
      <c r="P134" s="145">
        <f>O134*H134</f>
        <v>0</v>
      </c>
      <c r="Q134" s="145">
        <v>0</v>
      </c>
      <c r="R134" s="145">
        <f>Q134*H134</f>
        <v>0</v>
      </c>
      <c r="S134" s="145">
        <v>0</v>
      </c>
      <c r="T134" s="146">
        <f>S134*H134</f>
        <v>0</v>
      </c>
      <c r="AR134" s="147" t="s">
        <v>217</v>
      </c>
      <c r="AT134" s="147" t="s">
        <v>193</v>
      </c>
      <c r="AU134" s="147" t="s">
        <v>85</v>
      </c>
      <c r="AY134" s="17" t="s">
        <v>190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83</v>
      </c>
      <c r="BK134" s="148">
        <f>ROUND(I134*H134,2)</f>
        <v>0</v>
      </c>
      <c r="BL134" s="17" t="s">
        <v>217</v>
      </c>
      <c r="BM134" s="147" t="s">
        <v>349</v>
      </c>
    </row>
    <row r="135" spans="2:65" s="1" customFormat="1" ht="24.2" customHeight="1">
      <c r="B135" s="32"/>
      <c r="C135" s="136" t="s">
        <v>518</v>
      </c>
      <c r="D135" s="136" t="s">
        <v>193</v>
      </c>
      <c r="E135" s="137" t="s">
        <v>3862</v>
      </c>
      <c r="F135" s="138" t="s">
        <v>3863</v>
      </c>
      <c r="G135" s="139" t="s">
        <v>253</v>
      </c>
      <c r="H135" s="140">
        <v>1016</v>
      </c>
      <c r="I135" s="141"/>
      <c r="J135" s="142">
        <f>ROUND(I135*H135,2)</f>
        <v>0</v>
      </c>
      <c r="K135" s="138" t="s">
        <v>1</v>
      </c>
      <c r="L135" s="32"/>
      <c r="M135" s="143" t="s">
        <v>1</v>
      </c>
      <c r="N135" s="144" t="s">
        <v>41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217</v>
      </c>
      <c r="AT135" s="147" t="s">
        <v>193</v>
      </c>
      <c r="AU135" s="147" t="s">
        <v>85</v>
      </c>
      <c r="AY135" s="17" t="s">
        <v>190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83</v>
      </c>
      <c r="BK135" s="148">
        <f>ROUND(I135*H135,2)</f>
        <v>0</v>
      </c>
      <c r="BL135" s="17" t="s">
        <v>217</v>
      </c>
      <c r="BM135" s="147" t="s">
        <v>367</v>
      </c>
    </row>
    <row r="136" spans="2:65" s="1" customFormat="1" ht="16.5" customHeight="1">
      <c r="B136" s="32"/>
      <c r="C136" s="183" t="s">
        <v>526</v>
      </c>
      <c r="D136" s="183" t="s">
        <v>615</v>
      </c>
      <c r="E136" s="184" t="s">
        <v>3865</v>
      </c>
      <c r="F136" s="185" t="s">
        <v>3866</v>
      </c>
      <c r="G136" s="186" t="s">
        <v>284</v>
      </c>
      <c r="H136" s="187">
        <v>101.6</v>
      </c>
      <c r="I136" s="188"/>
      <c r="J136" s="189">
        <f>ROUND(I136*H136,2)</f>
        <v>0</v>
      </c>
      <c r="K136" s="185" t="s">
        <v>1</v>
      </c>
      <c r="L136" s="190"/>
      <c r="M136" s="191" t="s">
        <v>1</v>
      </c>
      <c r="N136" s="192" t="s">
        <v>41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500</v>
      </c>
      <c r="AT136" s="147" t="s">
        <v>615</v>
      </c>
      <c r="AU136" s="147" t="s">
        <v>85</v>
      </c>
      <c r="AY136" s="17" t="s">
        <v>190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7" t="s">
        <v>83</v>
      </c>
      <c r="BK136" s="148">
        <f>ROUND(I136*H136,2)</f>
        <v>0</v>
      </c>
      <c r="BL136" s="17" t="s">
        <v>217</v>
      </c>
      <c r="BM136" s="147" t="s">
        <v>414</v>
      </c>
    </row>
    <row r="137" spans="2:65" s="12" customFormat="1">
      <c r="B137" s="160"/>
      <c r="D137" s="153" t="s">
        <v>256</v>
      </c>
      <c r="E137" s="161" t="s">
        <v>1</v>
      </c>
      <c r="F137" s="162" t="s">
        <v>3904</v>
      </c>
      <c r="H137" s="163">
        <v>101.6</v>
      </c>
      <c r="I137" s="164"/>
      <c r="L137" s="160"/>
      <c r="M137" s="165"/>
      <c r="T137" s="166"/>
      <c r="AT137" s="161" t="s">
        <v>256</v>
      </c>
      <c r="AU137" s="161" t="s">
        <v>85</v>
      </c>
      <c r="AV137" s="12" t="s">
        <v>85</v>
      </c>
      <c r="AW137" s="12" t="s">
        <v>32</v>
      </c>
      <c r="AX137" s="12" t="s">
        <v>76</v>
      </c>
      <c r="AY137" s="161" t="s">
        <v>190</v>
      </c>
    </row>
    <row r="138" spans="2:65" s="14" customFormat="1">
      <c r="B138" s="173"/>
      <c r="D138" s="153" t="s">
        <v>256</v>
      </c>
      <c r="E138" s="174" t="s">
        <v>1</v>
      </c>
      <c r="F138" s="175" t="s">
        <v>267</v>
      </c>
      <c r="H138" s="176">
        <v>101.6</v>
      </c>
      <c r="I138" s="177"/>
      <c r="L138" s="173"/>
      <c r="M138" s="178"/>
      <c r="T138" s="179"/>
      <c r="AT138" s="174" t="s">
        <v>256</v>
      </c>
      <c r="AU138" s="174" t="s">
        <v>85</v>
      </c>
      <c r="AV138" s="14" t="s">
        <v>217</v>
      </c>
      <c r="AW138" s="14" t="s">
        <v>32</v>
      </c>
      <c r="AX138" s="14" t="s">
        <v>83</v>
      </c>
      <c r="AY138" s="174" t="s">
        <v>190</v>
      </c>
    </row>
    <row r="139" spans="2:65" s="1" customFormat="1" ht="24.2" customHeight="1">
      <c r="B139" s="32"/>
      <c r="C139" s="136" t="s">
        <v>533</v>
      </c>
      <c r="D139" s="136" t="s">
        <v>193</v>
      </c>
      <c r="E139" s="137" t="s">
        <v>3867</v>
      </c>
      <c r="F139" s="138" t="s">
        <v>3868</v>
      </c>
      <c r="G139" s="139" t="s">
        <v>380</v>
      </c>
      <c r="H139" s="140">
        <v>4.2999999999999997E-2</v>
      </c>
      <c r="I139" s="141"/>
      <c r="J139" s="142">
        <f>ROUND(I139*H139,2)</f>
        <v>0</v>
      </c>
      <c r="K139" s="138" t="s">
        <v>1</v>
      </c>
      <c r="L139" s="32"/>
      <c r="M139" s="143" t="s">
        <v>1</v>
      </c>
      <c r="N139" s="144" t="s">
        <v>41</v>
      </c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AR139" s="147" t="s">
        <v>217</v>
      </c>
      <c r="AT139" s="147" t="s">
        <v>193</v>
      </c>
      <c r="AU139" s="147" t="s">
        <v>85</v>
      </c>
      <c r="AY139" s="17" t="s">
        <v>190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7" t="s">
        <v>83</v>
      </c>
      <c r="BK139" s="148">
        <f>ROUND(I139*H139,2)</f>
        <v>0</v>
      </c>
      <c r="BL139" s="17" t="s">
        <v>217</v>
      </c>
      <c r="BM139" s="147" t="s">
        <v>408</v>
      </c>
    </row>
    <row r="140" spans="2:65" s="13" customFormat="1">
      <c r="B140" s="167"/>
      <c r="D140" s="153" t="s">
        <v>256</v>
      </c>
      <c r="E140" s="168" t="s">
        <v>1</v>
      </c>
      <c r="F140" s="169" t="s">
        <v>3869</v>
      </c>
      <c r="H140" s="168" t="s">
        <v>1</v>
      </c>
      <c r="I140" s="170"/>
      <c r="L140" s="167"/>
      <c r="M140" s="171"/>
      <c r="T140" s="172"/>
      <c r="AT140" s="168" t="s">
        <v>256</v>
      </c>
      <c r="AU140" s="168" t="s">
        <v>85</v>
      </c>
      <c r="AV140" s="13" t="s">
        <v>83</v>
      </c>
      <c r="AW140" s="13" t="s">
        <v>32</v>
      </c>
      <c r="AX140" s="13" t="s">
        <v>76</v>
      </c>
      <c r="AY140" s="168" t="s">
        <v>190</v>
      </c>
    </row>
    <row r="141" spans="2:65" s="12" customFormat="1">
      <c r="B141" s="160"/>
      <c r="D141" s="153" t="s">
        <v>256</v>
      </c>
      <c r="E141" s="161" t="s">
        <v>1</v>
      </c>
      <c r="F141" s="162" t="s">
        <v>3905</v>
      </c>
      <c r="H141" s="163">
        <v>4.2999999999999997E-2</v>
      </c>
      <c r="I141" s="164"/>
      <c r="L141" s="160"/>
      <c r="M141" s="165"/>
      <c r="T141" s="166"/>
      <c r="AT141" s="161" t="s">
        <v>256</v>
      </c>
      <c r="AU141" s="161" t="s">
        <v>85</v>
      </c>
      <c r="AV141" s="12" t="s">
        <v>85</v>
      </c>
      <c r="AW141" s="12" t="s">
        <v>32</v>
      </c>
      <c r="AX141" s="12" t="s">
        <v>76</v>
      </c>
      <c r="AY141" s="161" t="s">
        <v>190</v>
      </c>
    </row>
    <row r="142" spans="2:65" s="14" customFormat="1">
      <c r="B142" s="173"/>
      <c r="D142" s="153" t="s">
        <v>256</v>
      </c>
      <c r="E142" s="174" t="s">
        <v>1</v>
      </c>
      <c r="F142" s="175" t="s">
        <v>267</v>
      </c>
      <c r="H142" s="176">
        <v>4.2999999999999997E-2</v>
      </c>
      <c r="I142" s="177"/>
      <c r="L142" s="173"/>
      <c r="M142" s="178"/>
      <c r="T142" s="179"/>
      <c r="AT142" s="174" t="s">
        <v>256</v>
      </c>
      <c r="AU142" s="174" t="s">
        <v>85</v>
      </c>
      <c r="AV142" s="14" t="s">
        <v>217</v>
      </c>
      <c r="AW142" s="14" t="s">
        <v>32</v>
      </c>
      <c r="AX142" s="14" t="s">
        <v>83</v>
      </c>
      <c r="AY142" s="174" t="s">
        <v>190</v>
      </c>
    </row>
    <row r="143" spans="2:65" s="1" customFormat="1" ht="16.5" customHeight="1">
      <c r="B143" s="32"/>
      <c r="C143" s="183" t="s">
        <v>349</v>
      </c>
      <c r="D143" s="183" t="s">
        <v>615</v>
      </c>
      <c r="E143" s="184" t="s">
        <v>3873</v>
      </c>
      <c r="F143" s="185" t="s">
        <v>3874</v>
      </c>
      <c r="G143" s="186" t="s">
        <v>1663</v>
      </c>
      <c r="H143" s="187">
        <v>43.36</v>
      </c>
      <c r="I143" s="188"/>
      <c r="J143" s="189">
        <f>ROUND(I143*H143,2)</f>
        <v>0</v>
      </c>
      <c r="K143" s="185" t="s">
        <v>1</v>
      </c>
      <c r="L143" s="190"/>
      <c r="M143" s="191" t="s">
        <v>1</v>
      </c>
      <c r="N143" s="192" t="s">
        <v>41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500</v>
      </c>
      <c r="AT143" s="147" t="s">
        <v>615</v>
      </c>
      <c r="AU143" s="147" t="s">
        <v>85</v>
      </c>
      <c r="AY143" s="17" t="s">
        <v>190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7" t="s">
        <v>83</v>
      </c>
      <c r="BK143" s="148">
        <f>ROUND(I143*H143,2)</f>
        <v>0</v>
      </c>
      <c r="BL143" s="17" t="s">
        <v>217</v>
      </c>
      <c r="BM143" s="147" t="s">
        <v>281</v>
      </c>
    </row>
    <row r="144" spans="2:65" s="13" customFormat="1">
      <c r="B144" s="167"/>
      <c r="D144" s="153" t="s">
        <v>256</v>
      </c>
      <c r="E144" s="168" t="s">
        <v>1</v>
      </c>
      <c r="F144" s="169" t="s">
        <v>3906</v>
      </c>
      <c r="H144" s="168" t="s">
        <v>1</v>
      </c>
      <c r="I144" s="170"/>
      <c r="L144" s="167"/>
      <c r="M144" s="171"/>
      <c r="T144" s="172"/>
      <c r="AT144" s="168" t="s">
        <v>256</v>
      </c>
      <c r="AU144" s="168" t="s">
        <v>85</v>
      </c>
      <c r="AV144" s="13" t="s">
        <v>83</v>
      </c>
      <c r="AW144" s="13" t="s">
        <v>32</v>
      </c>
      <c r="AX144" s="13" t="s">
        <v>76</v>
      </c>
      <c r="AY144" s="168" t="s">
        <v>190</v>
      </c>
    </row>
    <row r="145" spans="2:65" s="12" customFormat="1">
      <c r="B145" s="160"/>
      <c r="D145" s="153" t="s">
        <v>256</v>
      </c>
      <c r="E145" s="161" t="s">
        <v>1</v>
      </c>
      <c r="F145" s="162" t="s">
        <v>3907</v>
      </c>
      <c r="H145" s="163">
        <v>43.36</v>
      </c>
      <c r="I145" s="164"/>
      <c r="L145" s="160"/>
      <c r="M145" s="165"/>
      <c r="T145" s="166"/>
      <c r="AT145" s="161" t="s">
        <v>256</v>
      </c>
      <c r="AU145" s="161" t="s">
        <v>85</v>
      </c>
      <c r="AV145" s="12" t="s">
        <v>85</v>
      </c>
      <c r="AW145" s="12" t="s">
        <v>32</v>
      </c>
      <c r="AX145" s="12" t="s">
        <v>76</v>
      </c>
      <c r="AY145" s="161" t="s">
        <v>190</v>
      </c>
    </row>
    <row r="146" spans="2:65" s="14" customFormat="1">
      <c r="B146" s="173"/>
      <c r="D146" s="153" t="s">
        <v>256</v>
      </c>
      <c r="E146" s="174" t="s">
        <v>1</v>
      </c>
      <c r="F146" s="175" t="s">
        <v>267</v>
      </c>
      <c r="H146" s="176">
        <v>43.36</v>
      </c>
      <c r="I146" s="177"/>
      <c r="L146" s="173"/>
      <c r="M146" s="178"/>
      <c r="T146" s="179"/>
      <c r="AT146" s="174" t="s">
        <v>256</v>
      </c>
      <c r="AU146" s="174" t="s">
        <v>85</v>
      </c>
      <c r="AV146" s="14" t="s">
        <v>217</v>
      </c>
      <c r="AW146" s="14" t="s">
        <v>32</v>
      </c>
      <c r="AX146" s="14" t="s">
        <v>83</v>
      </c>
      <c r="AY146" s="174" t="s">
        <v>190</v>
      </c>
    </row>
    <row r="147" spans="2:65" s="1" customFormat="1" ht="33" customHeight="1">
      <c r="B147" s="32"/>
      <c r="C147" s="136" t="s">
        <v>8</v>
      </c>
      <c r="D147" s="136" t="s">
        <v>193</v>
      </c>
      <c r="E147" s="137" t="s">
        <v>3908</v>
      </c>
      <c r="F147" s="138" t="s">
        <v>3909</v>
      </c>
      <c r="G147" s="139" t="s">
        <v>253</v>
      </c>
      <c r="H147" s="140">
        <v>6096</v>
      </c>
      <c r="I147" s="141"/>
      <c r="J147" s="142">
        <f>ROUND(I147*H147,2)</f>
        <v>0</v>
      </c>
      <c r="K147" s="138" t="s">
        <v>1</v>
      </c>
      <c r="L147" s="32"/>
      <c r="M147" s="143" t="s">
        <v>1</v>
      </c>
      <c r="N147" s="144" t="s">
        <v>41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217</v>
      </c>
      <c r="AT147" s="147" t="s">
        <v>193</v>
      </c>
      <c r="AU147" s="147" t="s">
        <v>85</v>
      </c>
      <c r="AY147" s="17" t="s">
        <v>190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83</v>
      </c>
      <c r="BK147" s="148">
        <f>ROUND(I147*H147,2)</f>
        <v>0</v>
      </c>
      <c r="BL147" s="17" t="s">
        <v>217</v>
      </c>
      <c r="BM147" s="147" t="s">
        <v>588</v>
      </c>
    </row>
    <row r="148" spans="2:65" s="13" customFormat="1">
      <c r="B148" s="167"/>
      <c r="D148" s="153" t="s">
        <v>256</v>
      </c>
      <c r="E148" s="168" t="s">
        <v>1</v>
      </c>
      <c r="F148" s="169" t="s">
        <v>3910</v>
      </c>
      <c r="H148" s="168" t="s">
        <v>1</v>
      </c>
      <c r="I148" s="170"/>
      <c r="L148" s="167"/>
      <c r="M148" s="171"/>
      <c r="T148" s="172"/>
      <c r="AT148" s="168" t="s">
        <v>256</v>
      </c>
      <c r="AU148" s="168" t="s">
        <v>85</v>
      </c>
      <c r="AV148" s="13" t="s">
        <v>83</v>
      </c>
      <c r="AW148" s="13" t="s">
        <v>32</v>
      </c>
      <c r="AX148" s="13" t="s">
        <v>76</v>
      </c>
      <c r="AY148" s="168" t="s">
        <v>190</v>
      </c>
    </row>
    <row r="149" spans="2:65" s="12" customFormat="1">
      <c r="B149" s="160"/>
      <c r="D149" s="153" t="s">
        <v>256</v>
      </c>
      <c r="E149" s="161" t="s">
        <v>1</v>
      </c>
      <c r="F149" s="162" t="s">
        <v>3911</v>
      </c>
      <c r="H149" s="163">
        <v>6096</v>
      </c>
      <c r="I149" s="164"/>
      <c r="L149" s="160"/>
      <c r="M149" s="165"/>
      <c r="T149" s="166"/>
      <c r="AT149" s="161" t="s">
        <v>256</v>
      </c>
      <c r="AU149" s="161" t="s">
        <v>85</v>
      </c>
      <c r="AV149" s="12" t="s">
        <v>85</v>
      </c>
      <c r="AW149" s="12" t="s">
        <v>32</v>
      </c>
      <c r="AX149" s="12" t="s">
        <v>76</v>
      </c>
      <c r="AY149" s="161" t="s">
        <v>190</v>
      </c>
    </row>
    <row r="150" spans="2:65" s="14" customFormat="1">
      <c r="B150" s="173"/>
      <c r="D150" s="153" t="s">
        <v>256</v>
      </c>
      <c r="E150" s="174" t="s">
        <v>1</v>
      </c>
      <c r="F150" s="175" t="s">
        <v>267</v>
      </c>
      <c r="H150" s="176">
        <v>6096</v>
      </c>
      <c r="I150" s="177"/>
      <c r="L150" s="173"/>
      <c r="M150" s="178"/>
      <c r="T150" s="179"/>
      <c r="AT150" s="174" t="s">
        <v>256</v>
      </c>
      <c r="AU150" s="174" t="s">
        <v>85</v>
      </c>
      <c r="AV150" s="14" t="s">
        <v>217</v>
      </c>
      <c r="AW150" s="14" t="s">
        <v>32</v>
      </c>
      <c r="AX150" s="14" t="s">
        <v>83</v>
      </c>
      <c r="AY150" s="174" t="s">
        <v>190</v>
      </c>
    </row>
    <row r="151" spans="2:65" s="1" customFormat="1" ht="16.5" customHeight="1">
      <c r="B151" s="32"/>
      <c r="C151" s="136" t="s">
        <v>367</v>
      </c>
      <c r="D151" s="136" t="s">
        <v>193</v>
      </c>
      <c r="E151" s="137" t="s">
        <v>3875</v>
      </c>
      <c r="F151" s="138" t="s">
        <v>3876</v>
      </c>
      <c r="G151" s="139" t="s">
        <v>284</v>
      </c>
      <c r="H151" s="140">
        <v>65.040000000000006</v>
      </c>
      <c r="I151" s="141"/>
      <c r="J151" s="142">
        <f>ROUND(I151*H151,2)</f>
        <v>0</v>
      </c>
      <c r="K151" s="138" t="s">
        <v>1</v>
      </c>
      <c r="L151" s="32"/>
      <c r="M151" s="143" t="s">
        <v>1</v>
      </c>
      <c r="N151" s="144" t="s">
        <v>41</v>
      </c>
      <c r="P151" s="145">
        <f>O151*H151</f>
        <v>0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AR151" s="147" t="s">
        <v>217</v>
      </c>
      <c r="AT151" s="147" t="s">
        <v>193</v>
      </c>
      <c r="AU151" s="147" t="s">
        <v>85</v>
      </c>
      <c r="AY151" s="17" t="s">
        <v>190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83</v>
      </c>
      <c r="BK151" s="148">
        <f>ROUND(I151*H151,2)</f>
        <v>0</v>
      </c>
      <c r="BL151" s="17" t="s">
        <v>217</v>
      </c>
      <c r="BM151" s="147" t="s">
        <v>377</v>
      </c>
    </row>
    <row r="152" spans="2:65" s="13" customFormat="1">
      <c r="B152" s="167"/>
      <c r="D152" s="153" t="s">
        <v>256</v>
      </c>
      <c r="E152" s="168" t="s">
        <v>1</v>
      </c>
      <c r="F152" s="169" t="s">
        <v>3912</v>
      </c>
      <c r="H152" s="168" t="s">
        <v>1</v>
      </c>
      <c r="I152" s="170"/>
      <c r="L152" s="167"/>
      <c r="M152" s="171"/>
      <c r="T152" s="172"/>
      <c r="AT152" s="168" t="s">
        <v>256</v>
      </c>
      <c r="AU152" s="168" t="s">
        <v>85</v>
      </c>
      <c r="AV152" s="13" t="s">
        <v>83</v>
      </c>
      <c r="AW152" s="13" t="s">
        <v>32</v>
      </c>
      <c r="AX152" s="13" t="s">
        <v>76</v>
      </c>
      <c r="AY152" s="168" t="s">
        <v>190</v>
      </c>
    </row>
    <row r="153" spans="2:65" s="12" customFormat="1">
      <c r="B153" s="160"/>
      <c r="D153" s="153" t="s">
        <v>256</v>
      </c>
      <c r="E153" s="161" t="s">
        <v>1</v>
      </c>
      <c r="F153" s="162" t="s">
        <v>3913</v>
      </c>
      <c r="H153" s="163">
        <v>65.040000000000006</v>
      </c>
      <c r="I153" s="164"/>
      <c r="L153" s="160"/>
      <c r="M153" s="165"/>
      <c r="T153" s="166"/>
      <c r="AT153" s="161" t="s">
        <v>256</v>
      </c>
      <c r="AU153" s="161" t="s">
        <v>85</v>
      </c>
      <c r="AV153" s="12" t="s">
        <v>85</v>
      </c>
      <c r="AW153" s="12" t="s">
        <v>32</v>
      </c>
      <c r="AX153" s="12" t="s">
        <v>76</v>
      </c>
      <c r="AY153" s="161" t="s">
        <v>190</v>
      </c>
    </row>
    <row r="154" spans="2:65" s="14" customFormat="1">
      <c r="B154" s="173"/>
      <c r="D154" s="153" t="s">
        <v>256</v>
      </c>
      <c r="E154" s="174" t="s">
        <v>1</v>
      </c>
      <c r="F154" s="175" t="s">
        <v>267</v>
      </c>
      <c r="H154" s="176">
        <v>65.040000000000006</v>
      </c>
      <c r="I154" s="177"/>
      <c r="L154" s="173"/>
      <c r="M154" s="178"/>
      <c r="T154" s="179"/>
      <c r="AT154" s="174" t="s">
        <v>256</v>
      </c>
      <c r="AU154" s="174" t="s">
        <v>85</v>
      </c>
      <c r="AV154" s="14" t="s">
        <v>217</v>
      </c>
      <c r="AW154" s="14" t="s">
        <v>32</v>
      </c>
      <c r="AX154" s="14" t="s">
        <v>83</v>
      </c>
      <c r="AY154" s="174" t="s">
        <v>190</v>
      </c>
    </row>
    <row r="155" spans="2:65" s="1" customFormat="1" ht="21.75" customHeight="1">
      <c r="B155" s="32"/>
      <c r="C155" s="136" t="s">
        <v>258</v>
      </c>
      <c r="D155" s="136" t="s">
        <v>193</v>
      </c>
      <c r="E155" s="137" t="s">
        <v>3884</v>
      </c>
      <c r="F155" s="138" t="s">
        <v>3885</v>
      </c>
      <c r="G155" s="139" t="s">
        <v>284</v>
      </c>
      <c r="H155" s="140">
        <v>65.040000000000006</v>
      </c>
      <c r="I155" s="141"/>
      <c r="J155" s="142">
        <f>ROUND(I155*H155,2)</f>
        <v>0</v>
      </c>
      <c r="K155" s="138" t="s">
        <v>1</v>
      </c>
      <c r="L155" s="32"/>
      <c r="M155" s="143" t="s">
        <v>1</v>
      </c>
      <c r="N155" s="144" t="s">
        <v>41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217</v>
      </c>
      <c r="AT155" s="147" t="s">
        <v>193</v>
      </c>
      <c r="AU155" s="147" t="s">
        <v>85</v>
      </c>
      <c r="AY155" s="17" t="s">
        <v>190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7" t="s">
        <v>83</v>
      </c>
      <c r="BK155" s="148">
        <f>ROUND(I155*H155,2)</f>
        <v>0</v>
      </c>
      <c r="BL155" s="17" t="s">
        <v>217</v>
      </c>
      <c r="BM155" s="147" t="s">
        <v>385</v>
      </c>
    </row>
    <row r="156" spans="2:65" s="1" customFormat="1" ht="16.5" customHeight="1">
      <c r="B156" s="32"/>
      <c r="C156" s="183" t="s">
        <v>414</v>
      </c>
      <c r="D156" s="183" t="s">
        <v>615</v>
      </c>
      <c r="E156" s="184" t="s">
        <v>3886</v>
      </c>
      <c r="F156" s="185" t="s">
        <v>3887</v>
      </c>
      <c r="G156" s="186" t="s">
        <v>284</v>
      </c>
      <c r="H156" s="187">
        <v>65.040000000000006</v>
      </c>
      <c r="I156" s="188"/>
      <c r="J156" s="189">
        <f>ROUND(I156*H156,2)</f>
        <v>0</v>
      </c>
      <c r="K156" s="185" t="s">
        <v>1</v>
      </c>
      <c r="L156" s="190"/>
      <c r="M156" s="191" t="s">
        <v>1</v>
      </c>
      <c r="N156" s="192" t="s">
        <v>41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500</v>
      </c>
      <c r="AT156" s="147" t="s">
        <v>615</v>
      </c>
      <c r="AU156" s="147" t="s">
        <v>85</v>
      </c>
      <c r="AY156" s="17" t="s">
        <v>190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83</v>
      </c>
      <c r="BK156" s="148">
        <f>ROUND(I156*H156,2)</f>
        <v>0</v>
      </c>
      <c r="BL156" s="17" t="s">
        <v>217</v>
      </c>
      <c r="BM156" s="147" t="s">
        <v>275</v>
      </c>
    </row>
    <row r="157" spans="2:65" s="11" customFormat="1" ht="22.9" customHeight="1">
      <c r="B157" s="124"/>
      <c r="D157" s="125" t="s">
        <v>75</v>
      </c>
      <c r="E157" s="134" t="s">
        <v>1282</v>
      </c>
      <c r="F157" s="134" t="s">
        <v>1283</v>
      </c>
      <c r="I157" s="127"/>
      <c r="J157" s="135">
        <f>BK157</f>
        <v>0</v>
      </c>
      <c r="L157" s="124"/>
      <c r="M157" s="129"/>
      <c r="P157" s="130">
        <f>P158</f>
        <v>0</v>
      </c>
      <c r="R157" s="130">
        <f>R158</f>
        <v>0</v>
      </c>
      <c r="T157" s="131">
        <f>T158</f>
        <v>0</v>
      </c>
      <c r="AR157" s="125" t="s">
        <v>83</v>
      </c>
      <c r="AT157" s="132" t="s">
        <v>75</v>
      </c>
      <c r="AU157" s="132" t="s">
        <v>83</v>
      </c>
      <c r="AY157" s="125" t="s">
        <v>190</v>
      </c>
      <c r="BK157" s="133">
        <f>BK158</f>
        <v>0</v>
      </c>
    </row>
    <row r="158" spans="2:65" s="1" customFormat="1" ht="24.2" customHeight="1">
      <c r="B158" s="32"/>
      <c r="C158" s="136" t="s">
        <v>419</v>
      </c>
      <c r="D158" s="136" t="s">
        <v>193</v>
      </c>
      <c r="E158" s="137" t="s">
        <v>3888</v>
      </c>
      <c r="F158" s="138" t="s">
        <v>3889</v>
      </c>
      <c r="G158" s="139" t="s">
        <v>380</v>
      </c>
      <c r="H158" s="140">
        <v>23.8</v>
      </c>
      <c r="I158" s="141"/>
      <c r="J158" s="142">
        <f>ROUND(I158*H158,2)</f>
        <v>0</v>
      </c>
      <c r="K158" s="138" t="s">
        <v>1</v>
      </c>
      <c r="L158" s="32"/>
      <c r="M158" s="155" t="s">
        <v>1</v>
      </c>
      <c r="N158" s="156" t="s">
        <v>41</v>
      </c>
      <c r="O158" s="157"/>
      <c r="P158" s="158">
        <f>O158*H158</f>
        <v>0</v>
      </c>
      <c r="Q158" s="158">
        <v>0</v>
      </c>
      <c r="R158" s="158">
        <f>Q158*H158</f>
        <v>0</v>
      </c>
      <c r="S158" s="158">
        <v>0</v>
      </c>
      <c r="T158" s="159">
        <f>S158*H158</f>
        <v>0</v>
      </c>
      <c r="AR158" s="147" t="s">
        <v>217</v>
      </c>
      <c r="AT158" s="147" t="s">
        <v>193</v>
      </c>
      <c r="AU158" s="147" t="s">
        <v>85</v>
      </c>
      <c r="AY158" s="17" t="s">
        <v>190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83</v>
      </c>
      <c r="BK158" s="148">
        <f>ROUND(I158*H158,2)</f>
        <v>0</v>
      </c>
      <c r="BL158" s="17" t="s">
        <v>217</v>
      </c>
      <c r="BM158" s="147" t="s">
        <v>643</v>
      </c>
    </row>
    <row r="159" spans="2:65" s="1" customFormat="1" ht="6.95" customHeight="1">
      <c r="B159" s="44"/>
      <c r="C159" s="45"/>
      <c r="D159" s="45"/>
      <c r="E159" s="45"/>
      <c r="F159" s="45"/>
      <c r="G159" s="45"/>
      <c r="H159" s="45"/>
      <c r="I159" s="45"/>
      <c r="J159" s="45"/>
      <c r="K159" s="45"/>
      <c r="L159" s="32"/>
    </row>
  </sheetData>
  <sheetProtection algorithmName="SHA-512" hashValue="M9wz5jqd/uML8OzDYhZ15VIqzoPsiy5Oxc1n7VAhC4ncdlegFqXB5ZY4xiSSRG5SPcr+SDAR0SubLIwy3xHSxA==" saltValue="QqCUeGOZ8QF/BtkivhCOMIfXWGU3i6f8CyAEpLKUEzt8ZwHSoofeI0i9NPbzV6kLIFzz4Q+xg04BWktOApUx9A==" spinCount="100000" sheet="1" objects="1" scenarios="1" formatColumns="0" formatRows="0" autoFilter="0"/>
  <autoFilter ref="C122:K158" xr:uid="{00000000-0009-0000-0000-000010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13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154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158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56" t="str">
        <f>'Rekapitulace stavby'!K6</f>
        <v>Multifunkční sportovní a kulturní centrum (MFSKC) - křižovatka 4. brána BVV</v>
      </c>
      <c r="F7" s="257"/>
      <c r="G7" s="257"/>
      <c r="H7" s="257"/>
      <c r="L7" s="20"/>
    </row>
    <row r="8" spans="2:46" ht="12" customHeight="1">
      <c r="B8" s="20"/>
      <c r="D8" s="27" t="s">
        <v>159</v>
      </c>
      <c r="L8" s="20"/>
    </row>
    <row r="9" spans="2:46" s="1" customFormat="1" ht="16.5" customHeight="1">
      <c r="B9" s="32"/>
      <c r="E9" s="256" t="s">
        <v>3824</v>
      </c>
      <c r="F9" s="255"/>
      <c r="G9" s="255"/>
      <c r="H9" s="255"/>
      <c r="L9" s="32"/>
    </row>
    <row r="10" spans="2:46" s="1" customFormat="1" ht="12" customHeight="1">
      <c r="B10" s="32"/>
      <c r="D10" s="27" t="s">
        <v>161</v>
      </c>
      <c r="L10" s="32"/>
    </row>
    <row r="11" spans="2:46" s="1" customFormat="1" ht="16.5" customHeight="1">
      <c r="B11" s="32"/>
      <c r="E11" s="234" t="s">
        <v>3914</v>
      </c>
      <c r="F11" s="255"/>
      <c r="G11" s="255"/>
      <c r="H11" s="255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34</v>
      </c>
      <c r="I14" s="27" t="s">
        <v>22</v>
      </c>
      <c r="J14" s="52" t="str">
        <f>'Rekapitulace stavby'!AN8</f>
        <v>4. 2. 2022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>Brněnské komunikace a.s.</v>
      </c>
      <c r="I17" s="27" t="s">
        <v>27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8" t="str">
        <f>'Rekapitulace stavby'!E14</f>
        <v>Vyplň údaj</v>
      </c>
      <c r="F20" s="244"/>
      <c r="G20" s="244"/>
      <c r="H20" s="24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>VIAPONT s.r.o.</v>
      </c>
      <c r="I23" s="27" t="s">
        <v>27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48" t="s">
        <v>1</v>
      </c>
      <c r="F29" s="248"/>
      <c r="G29" s="248"/>
      <c r="H29" s="24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ROUND(J123,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ROUND((SUM(BE123:BE134)),  2)</f>
        <v>0</v>
      </c>
      <c r="I35" s="96">
        <v>0.21</v>
      </c>
      <c r="J35" s="86">
        <f>ROUND(((SUM(BE123:BE134))*I35),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ROUND((SUM(BF123:BF134)),  2)</f>
        <v>0</v>
      </c>
      <c r="I36" s="96">
        <v>0.15</v>
      </c>
      <c r="J36" s="86">
        <f>ROUND(((SUM(BF123:BF134))*I36),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ROUND((SUM(BG123:BG134)),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ROUND((SUM(BH123:BH134)),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ROUND((SUM(BI123:BI134)),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163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56" t="str">
        <f>E7</f>
        <v>Multifunkční sportovní a kulturní centrum (MFSKC) - křižovatka 4. brána BVV</v>
      </c>
      <c r="F85" s="257"/>
      <c r="G85" s="257"/>
      <c r="H85" s="257"/>
      <c r="L85" s="32"/>
    </row>
    <row r="86" spans="2:12" ht="12" customHeight="1">
      <c r="B86" s="20"/>
      <c r="C86" s="27" t="s">
        <v>159</v>
      </c>
      <c r="L86" s="20"/>
    </row>
    <row r="87" spans="2:12" s="1" customFormat="1" ht="16.5" customHeight="1">
      <c r="B87" s="32"/>
      <c r="E87" s="256" t="s">
        <v>3824</v>
      </c>
      <c r="F87" s="255"/>
      <c r="G87" s="255"/>
      <c r="H87" s="255"/>
      <c r="L87" s="32"/>
    </row>
    <row r="88" spans="2:12" s="1" customFormat="1" ht="12" customHeight="1">
      <c r="B88" s="32"/>
      <c r="C88" s="27" t="s">
        <v>161</v>
      </c>
      <c r="L88" s="32"/>
    </row>
    <row r="89" spans="2:12" s="1" customFormat="1" ht="16.5" customHeight="1">
      <c r="B89" s="32"/>
      <c r="E89" s="234" t="str">
        <f>E11</f>
        <v>801.3 - Vegetační úpravy - trávník</v>
      </c>
      <c r="F89" s="255"/>
      <c r="G89" s="255"/>
      <c r="H89" s="255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4. 2. 2022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Brněnské komunikace a.s.</v>
      </c>
      <c r="I93" s="27" t="s">
        <v>30</v>
      </c>
      <c r="J93" s="30" t="str">
        <f>E23</f>
        <v>VIAPONT s.r.o.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164</v>
      </c>
      <c r="D96" s="97"/>
      <c r="E96" s="97"/>
      <c r="F96" s="97"/>
      <c r="G96" s="97"/>
      <c r="H96" s="97"/>
      <c r="I96" s="97"/>
      <c r="J96" s="106" t="s">
        <v>165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166</v>
      </c>
      <c r="J98" s="66">
        <f>J123</f>
        <v>0</v>
      </c>
      <c r="L98" s="32"/>
      <c r="AU98" s="17" t="s">
        <v>167</v>
      </c>
    </row>
    <row r="99" spans="2:47" s="8" customFormat="1" ht="24.95" customHeight="1">
      <c r="B99" s="108"/>
      <c r="D99" s="109" t="s">
        <v>243</v>
      </c>
      <c r="E99" s="110"/>
      <c r="F99" s="110"/>
      <c r="G99" s="110"/>
      <c r="H99" s="110"/>
      <c r="I99" s="110"/>
      <c r="J99" s="111">
        <f>J124</f>
        <v>0</v>
      </c>
      <c r="L99" s="108"/>
    </row>
    <row r="100" spans="2:47" s="9" customFormat="1" ht="19.899999999999999" customHeight="1">
      <c r="B100" s="112"/>
      <c r="D100" s="113" t="s">
        <v>244</v>
      </c>
      <c r="E100" s="114"/>
      <c r="F100" s="114"/>
      <c r="G100" s="114"/>
      <c r="H100" s="114"/>
      <c r="I100" s="114"/>
      <c r="J100" s="115">
        <f>J125</f>
        <v>0</v>
      </c>
      <c r="L100" s="112"/>
    </row>
    <row r="101" spans="2:47" s="9" customFormat="1" ht="19.899999999999999" customHeight="1">
      <c r="B101" s="112"/>
      <c r="D101" s="113" t="s">
        <v>463</v>
      </c>
      <c r="E101" s="114"/>
      <c r="F101" s="114"/>
      <c r="G101" s="114"/>
      <c r="H101" s="114"/>
      <c r="I101" s="114"/>
      <c r="J101" s="115">
        <f>J133</f>
        <v>0</v>
      </c>
      <c r="L101" s="112"/>
    </row>
    <row r="102" spans="2:47" s="1" customFormat="1" ht="21.75" customHeight="1">
      <c r="B102" s="32"/>
      <c r="L102" s="32"/>
    </row>
    <row r="103" spans="2:47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47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47" s="1" customFormat="1" ht="24.95" customHeight="1">
      <c r="B108" s="32"/>
      <c r="C108" s="21" t="s">
        <v>174</v>
      </c>
      <c r="L108" s="32"/>
    </row>
    <row r="109" spans="2:47" s="1" customFormat="1" ht="6.95" customHeight="1">
      <c r="B109" s="32"/>
      <c r="L109" s="32"/>
    </row>
    <row r="110" spans="2:47" s="1" customFormat="1" ht="12" customHeight="1">
      <c r="B110" s="32"/>
      <c r="C110" s="27" t="s">
        <v>16</v>
      </c>
      <c r="L110" s="32"/>
    </row>
    <row r="111" spans="2:47" s="1" customFormat="1" ht="26.25" customHeight="1">
      <c r="B111" s="32"/>
      <c r="E111" s="256" t="str">
        <f>E7</f>
        <v>Multifunkční sportovní a kulturní centrum (MFSKC) - křižovatka 4. brána BVV</v>
      </c>
      <c r="F111" s="257"/>
      <c r="G111" s="257"/>
      <c r="H111" s="257"/>
      <c r="L111" s="32"/>
    </row>
    <row r="112" spans="2:47" ht="12" customHeight="1">
      <c r="B112" s="20"/>
      <c r="C112" s="27" t="s">
        <v>159</v>
      </c>
      <c r="L112" s="20"/>
    </row>
    <row r="113" spans="2:65" s="1" customFormat="1" ht="16.5" customHeight="1">
      <c r="B113" s="32"/>
      <c r="E113" s="256" t="s">
        <v>3824</v>
      </c>
      <c r="F113" s="255"/>
      <c r="G113" s="255"/>
      <c r="H113" s="255"/>
      <c r="L113" s="32"/>
    </row>
    <row r="114" spans="2:65" s="1" customFormat="1" ht="12" customHeight="1">
      <c r="B114" s="32"/>
      <c r="C114" s="27" t="s">
        <v>161</v>
      </c>
      <c r="L114" s="32"/>
    </row>
    <row r="115" spans="2:65" s="1" customFormat="1" ht="16.5" customHeight="1">
      <c r="B115" s="32"/>
      <c r="E115" s="234" t="str">
        <f>E11</f>
        <v>801.3 - Vegetační úpravy - trávník</v>
      </c>
      <c r="F115" s="255"/>
      <c r="G115" s="255"/>
      <c r="H115" s="255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F14</f>
        <v xml:space="preserve"> </v>
      </c>
      <c r="I117" s="27" t="s">
        <v>22</v>
      </c>
      <c r="J117" s="52" t="str">
        <f>IF(J14="","",J14)</f>
        <v>4. 2. 2022</v>
      </c>
      <c r="L117" s="32"/>
    </row>
    <row r="118" spans="2:65" s="1" customFormat="1" ht="6.95" customHeight="1">
      <c r="B118" s="32"/>
      <c r="L118" s="32"/>
    </row>
    <row r="119" spans="2:65" s="1" customFormat="1" ht="15.2" customHeight="1">
      <c r="B119" s="32"/>
      <c r="C119" s="27" t="s">
        <v>24</v>
      </c>
      <c r="F119" s="25" t="str">
        <f>E17</f>
        <v>Brněnské komunikace a.s.</v>
      </c>
      <c r="I119" s="27" t="s">
        <v>30</v>
      </c>
      <c r="J119" s="30" t="str">
        <f>E23</f>
        <v>VIAPONT s.r.o.</v>
      </c>
      <c r="L119" s="32"/>
    </row>
    <row r="120" spans="2:65" s="1" customFormat="1" ht="15.2" customHeight="1">
      <c r="B120" s="32"/>
      <c r="C120" s="27" t="s">
        <v>28</v>
      </c>
      <c r="F120" s="25" t="str">
        <f>IF(E20="","",E20)</f>
        <v>Vyplň údaj</v>
      </c>
      <c r="I120" s="27" t="s">
        <v>33</v>
      </c>
      <c r="J120" s="30" t="str">
        <f>E26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6"/>
      <c r="C122" s="117" t="s">
        <v>175</v>
      </c>
      <c r="D122" s="118" t="s">
        <v>61</v>
      </c>
      <c r="E122" s="118" t="s">
        <v>57</v>
      </c>
      <c r="F122" s="118" t="s">
        <v>58</v>
      </c>
      <c r="G122" s="118" t="s">
        <v>176</v>
      </c>
      <c r="H122" s="118" t="s">
        <v>177</v>
      </c>
      <c r="I122" s="118" t="s">
        <v>178</v>
      </c>
      <c r="J122" s="118" t="s">
        <v>165</v>
      </c>
      <c r="K122" s="119" t="s">
        <v>179</v>
      </c>
      <c r="L122" s="116"/>
      <c r="M122" s="59" t="s">
        <v>1</v>
      </c>
      <c r="N122" s="60" t="s">
        <v>40</v>
      </c>
      <c r="O122" s="60" t="s">
        <v>180</v>
      </c>
      <c r="P122" s="60" t="s">
        <v>181</v>
      </c>
      <c r="Q122" s="60" t="s">
        <v>182</v>
      </c>
      <c r="R122" s="60" t="s">
        <v>183</v>
      </c>
      <c r="S122" s="60" t="s">
        <v>184</v>
      </c>
      <c r="T122" s="61" t="s">
        <v>185</v>
      </c>
    </row>
    <row r="123" spans="2:65" s="1" customFormat="1" ht="22.9" customHeight="1">
      <c r="B123" s="32"/>
      <c r="C123" s="64" t="s">
        <v>186</v>
      </c>
      <c r="J123" s="120">
        <f>BK123</f>
        <v>0</v>
      </c>
      <c r="L123" s="32"/>
      <c r="M123" s="62"/>
      <c r="N123" s="53"/>
      <c r="O123" s="53"/>
      <c r="P123" s="121">
        <f>P124</f>
        <v>0</v>
      </c>
      <c r="Q123" s="53"/>
      <c r="R123" s="121">
        <f>R124</f>
        <v>0</v>
      </c>
      <c r="S123" s="53"/>
      <c r="T123" s="122">
        <f>T124</f>
        <v>0</v>
      </c>
      <c r="AT123" s="17" t="s">
        <v>75</v>
      </c>
      <c r="AU123" s="17" t="s">
        <v>167</v>
      </c>
      <c r="BK123" s="123">
        <f>BK124</f>
        <v>0</v>
      </c>
    </row>
    <row r="124" spans="2:65" s="11" customFormat="1" ht="25.9" customHeight="1">
      <c r="B124" s="124"/>
      <c r="D124" s="125" t="s">
        <v>75</v>
      </c>
      <c r="E124" s="126" t="s">
        <v>247</v>
      </c>
      <c r="F124" s="126" t="s">
        <v>248</v>
      </c>
      <c r="I124" s="127"/>
      <c r="J124" s="128">
        <f>BK124</f>
        <v>0</v>
      </c>
      <c r="L124" s="124"/>
      <c r="M124" s="129"/>
      <c r="P124" s="130">
        <f>P125+P133</f>
        <v>0</v>
      </c>
      <c r="R124" s="130">
        <f>R125+R133</f>
        <v>0</v>
      </c>
      <c r="T124" s="131">
        <f>T125+T133</f>
        <v>0</v>
      </c>
      <c r="AR124" s="125" t="s">
        <v>83</v>
      </c>
      <c r="AT124" s="132" t="s">
        <v>75</v>
      </c>
      <c r="AU124" s="132" t="s">
        <v>76</v>
      </c>
      <c r="AY124" s="125" t="s">
        <v>190</v>
      </c>
      <c r="BK124" s="133">
        <f>BK125+BK133</f>
        <v>0</v>
      </c>
    </row>
    <row r="125" spans="2:65" s="11" customFormat="1" ht="22.9" customHeight="1">
      <c r="B125" s="124"/>
      <c r="D125" s="125" t="s">
        <v>75</v>
      </c>
      <c r="E125" s="134" t="s">
        <v>83</v>
      </c>
      <c r="F125" s="134" t="s">
        <v>249</v>
      </c>
      <c r="I125" s="127"/>
      <c r="J125" s="135">
        <f>BK125</f>
        <v>0</v>
      </c>
      <c r="L125" s="124"/>
      <c r="M125" s="129"/>
      <c r="P125" s="130">
        <f>SUM(P126:P132)</f>
        <v>0</v>
      </c>
      <c r="R125" s="130">
        <f>SUM(R126:R132)</f>
        <v>0</v>
      </c>
      <c r="T125" s="131">
        <f>SUM(T126:T132)</f>
        <v>0</v>
      </c>
      <c r="AR125" s="125" t="s">
        <v>83</v>
      </c>
      <c r="AT125" s="132" t="s">
        <v>75</v>
      </c>
      <c r="AU125" s="132" t="s">
        <v>83</v>
      </c>
      <c r="AY125" s="125" t="s">
        <v>190</v>
      </c>
      <c r="BK125" s="133">
        <f>SUM(BK126:BK132)</f>
        <v>0</v>
      </c>
    </row>
    <row r="126" spans="2:65" s="1" customFormat="1" ht="24.2" customHeight="1">
      <c r="B126" s="32"/>
      <c r="C126" s="136" t="s">
        <v>83</v>
      </c>
      <c r="D126" s="136" t="s">
        <v>193</v>
      </c>
      <c r="E126" s="137" t="s">
        <v>3915</v>
      </c>
      <c r="F126" s="138" t="s">
        <v>3916</v>
      </c>
      <c r="G126" s="139" t="s">
        <v>253</v>
      </c>
      <c r="H126" s="140">
        <v>14655</v>
      </c>
      <c r="I126" s="141"/>
      <c r="J126" s="142">
        <f>ROUND(I126*H126,2)</f>
        <v>0</v>
      </c>
      <c r="K126" s="138" t="s">
        <v>1</v>
      </c>
      <c r="L126" s="32"/>
      <c r="M126" s="143" t="s">
        <v>1</v>
      </c>
      <c r="N126" s="144" t="s">
        <v>41</v>
      </c>
      <c r="P126" s="145">
        <f>O126*H126</f>
        <v>0</v>
      </c>
      <c r="Q126" s="145">
        <v>0</v>
      </c>
      <c r="R126" s="145">
        <f>Q126*H126</f>
        <v>0</v>
      </c>
      <c r="S126" s="145">
        <v>0</v>
      </c>
      <c r="T126" s="146">
        <f>S126*H126</f>
        <v>0</v>
      </c>
      <c r="AR126" s="147" t="s">
        <v>217</v>
      </c>
      <c r="AT126" s="147" t="s">
        <v>193</v>
      </c>
      <c r="AU126" s="147" t="s">
        <v>85</v>
      </c>
      <c r="AY126" s="17" t="s">
        <v>190</v>
      </c>
      <c r="BE126" s="148">
        <f>IF(N126="základní",J126,0)</f>
        <v>0</v>
      </c>
      <c r="BF126" s="148">
        <f>IF(N126="snížená",J126,0)</f>
        <v>0</v>
      </c>
      <c r="BG126" s="148">
        <f>IF(N126="zákl. přenesená",J126,0)</f>
        <v>0</v>
      </c>
      <c r="BH126" s="148">
        <f>IF(N126="sníž. přenesená",J126,0)</f>
        <v>0</v>
      </c>
      <c r="BI126" s="148">
        <f>IF(N126="nulová",J126,0)</f>
        <v>0</v>
      </c>
      <c r="BJ126" s="17" t="s">
        <v>83</v>
      </c>
      <c r="BK126" s="148">
        <f>ROUND(I126*H126,2)</f>
        <v>0</v>
      </c>
      <c r="BL126" s="17" t="s">
        <v>217</v>
      </c>
      <c r="BM126" s="147" t="s">
        <v>85</v>
      </c>
    </row>
    <row r="127" spans="2:65" s="13" customFormat="1">
      <c r="B127" s="167"/>
      <c r="D127" s="153" t="s">
        <v>256</v>
      </c>
      <c r="E127" s="168" t="s">
        <v>1</v>
      </c>
      <c r="F127" s="169" t="s">
        <v>3917</v>
      </c>
      <c r="H127" s="168" t="s">
        <v>1</v>
      </c>
      <c r="I127" s="170"/>
      <c r="L127" s="167"/>
      <c r="M127" s="171"/>
      <c r="T127" s="172"/>
      <c r="AT127" s="168" t="s">
        <v>256</v>
      </c>
      <c r="AU127" s="168" t="s">
        <v>85</v>
      </c>
      <c r="AV127" s="13" t="s">
        <v>83</v>
      </c>
      <c r="AW127" s="13" t="s">
        <v>32</v>
      </c>
      <c r="AX127" s="13" t="s">
        <v>76</v>
      </c>
      <c r="AY127" s="168" t="s">
        <v>190</v>
      </c>
    </row>
    <row r="128" spans="2:65" s="12" customFormat="1">
      <c r="B128" s="160"/>
      <c r="D128" s="153" t="s">
        <v>256</v>
      </c>
      <c r="E128" s="161" t="s">
        <v>1</v>
      </c>
      <c r="F128" s="162" t="s">
        <v>3918</v>
      </c>
      <c r="H128" s="163">
        <v>14655</v>
      </c>
      <c r="I128" s="164"/>
      <c r="L128" s="160"/>
      <c r="M128" s="165"/>
      <c r="T128" s="166"/>
      <c r="AT128" s="161" t="s">
        <v>256</v>
      </c>
      <c r="AU128" s="161" t="s">
        <v>85</v>
      </c>
      <c r="AV128" s="12" t="s">
        <v>85</v>
      </c>
      <c r="AW128" s="12" t="s">
        <v>32</v>
      </c>
      <c r="AX128" s="12" t="s">
        <v>76</v>
      </c>
      <c r="AY128" s="161" t="s">
        <v>190</v>
      </c>
    </row>
    <row r="129" spans="2:65" s="14" customFormat="1">
      <c r="B129" s="173"/>
      <c r="D129" s="153" t="s">
        <v>256</v>
      </c>
      <c r="E129" s="174" t="s">
        <v>1</v>
      </c>
      <c r="F129" s="175" t="s">
        <v>267</v>
      </c>
      <c r="H129" s="176">
        <v>14655</v>
      </c>
      <c r="I129" s="177"/>
      <c r="L129" s="173"/>
      <c r="M129" s="178"/>
      <c r="T129" s="179"/>
      <c r="AT129" s="174" t="s">
        <v>256</v>
      </c>
      <c r="AU129" s="174" t="s">
        <v>85</v>
      </c>
      <c r="AV129" s="14" t="s">
        <v>217</v>
      </c>
      <c r="AW129" s="14" t="s">
        <v>32</v>
      </c>
      <c r="AX129" s="14" t="s">
        <v>83</v>
      </c>
      <c r="AY129" s="174" t="s">
        <v>190</v>
      </c>
    </row>
    <row r="130" spans="2:65" s="1" customFormat="1" ht="33" customHeight="1">
      <c r="B130" s="32"/>
      <c r="C130" s="136" t="s">
        <v>85</v>
      </c>
      <c r="D130" s="136" t="s">
        <v>193</v>
      </c>
      <c r="E130" s="137" t="s">
        <v>3919</v>
      </c>
      <c r="F130" s="138" t="s">
        <v>3920</v>
      </c>
      <c r="G130" s="139" t="s">
        <v>253</v>
      </c>
      <c r="H130" s="140">
        <v>977</v>
      </c>
      <c r="I130" s="141"/>
      <c r="J130" s="142">
        <f>ROUND(I130*H130,2)</f>
        <v>0</v>
      </c>
      <c r="K130" s="138" t="s">
        <v>1</v>
      </c>
      <c r="L130" s="32"/>
      <c r="M130" s="143" t="s">
        <v>1</v>
      </c>
      <c r="N130" s="144" t="s">
        <v>41</v>
      </c>
      <c r="P130" s="145">
        <f>O130*H130</f>
        <v>0</v>
      </c>
      <c r="Q130" s="145">
        <v>0</v>
      </c>
      <c r="R130" s="145">
        <f>Q130*H130</f>
        <v>0</v>
      </c>
      <c r="S130" s="145">
        <v>0</v>
      </c>
      <c r="T130" s="146">
        <f>S130*H130</f>
        <v>0</v>
      </c>
      <c r="AR130" s="147" t="s">
        <v>217</v>
      </c>
      <c r="AT130" s="147" t="s">
        <v>193</v>
      </c>
      <c r="AU130" s="147" t="s">
        <v>85</v>
      </c>
      <c r="AY130" s="17" t="s">
        <v>190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7" t="s">
        <v>83</v>
      </c>
      <c r="BK130" s="148">
        <f>ROUND(I130*H130,2)</f>
        <v>0</v>
      </c>
      <c r="BL130" s="17" t="s">
        <v>217</v>
      </c>
      <c r="BM130" s="147" t="s">
        <v>217</v>
      </c>
    </row>
    <row r="131" spans="2:65" s="1" customFormat="1" ht="24.2" customHeight="1">
      <c r="B131" s="32"/>
      <c r="C131" s="136" t="s">
        <v>209</v>
      </c>
      <c r="D131" s="136" t="s">
        <v>193</v>
      </c>
      <c r="E131" s="137" t="s">
        <v>3921</v>
      </c>
      <c r="F131" s="138" t="s">
        <v>3922</v>
      </c>
      <c r="G131" s="139" t="s">
        <v>253</v>
      </c>
      <c r="H131" s="140">
        <v>977</v>
      </c>
      <c r="I131" s="141"/>
      <c r="J131" s="142">
        <f>ROUND(I131*H131,2)</f>
        <v>0</v>
      </c>
      <c r="K131" s="138" t="s">
        <v>1</v>
      </c>
      <c r="L131" s="32"/>
      <c r="M131" s="143" t="s">
        <v>1</v>
      </c>
      <c r="N131" s="144" t="s">
        <v>41</v>
      </c>
      <c r="P131" s="145">
        <f>O131*H131</f>
        <v>0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AR131" s="147" t="s">
        <v>217</v>
      </c>
      <c r="AT131" s="147" t="s">
        <v>193</v>
      </c>
      <c r="AU131" s="147" t="s">
        <v>85</v>
      </c>
      <c r="AY131" s="17" t="s">
        <v>190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7" t="s">
        <v>83</v>
      </c>
      <c r="BK131" s="148">
        <f>ROUND(I131*H131,2)</f>
        <v>0</v>
      </c>
      <c r="BL131" s="17" t="s">
        <v>217</v>
      </c>
      <c r="BM131" s="147" t="s">
        <v>231</v>
      </c>
    </row>
    <row r="132" spans="2:65" s="1" customFormat="1" ht="16.5" customHeight="1">
      <c r="B132" s="32"/>
      <c r="C132" s="183" t="s">
        <v>231</v>
      </c>
      <c r="D132" s="183" t="s">
        <v>615</v>
      </c>
      <c r="E132" s="184" t="s">
        <v>3923</v>
      </c>
      <c r="F132" s="185" t="s">
        <v>1662</v>
      </c>
      <c r="G132" s="186" t="s">
        <v>1663</v>
      </c>
      <c r="H132" s="187">
        <v>30</v>
      </c>
      <c r="I132" s="188"/>
      <c r="J132" s="189">
        <f>ROUND(I132*H132,2)</f>
        <v>0</v>
      </c>
      <c r="K132" s="185" t="s">
        <v>1</v>
      </c>
      <c r="L132" s="190"/>
      <c r="M132" s="191" t="s">
        <v>1</v>
      </c>
      <c r="N132" s="192" t="s">
        <v>41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500</v>
      </c>
      <c r="AT132" s="147" t="s">
        <v>615</v>
      </c>
      <c r="AU132" s="147" t="s">
        <v>85</v>
      </c>
      <c r="AY132" s="17" t="s">
        <v>190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83</v>
      </c>
      <c r="BK132" s="148">
        <f>ROUND(I132*H132,2)</f>
        <v>0</v>
      </c>
      <c r="BL132" s="17" t="s">
        <v>217</v>
      </c>
      <c r="BM132" s="147" t="s">
        <v>500</v>
      </c>
    </row>
    <row r="133" spans="2:65" s="11" customFormat="1" ht="22.9" customHeight="1">
      <c r="B133" s="124"/>
      <c r="D133" s="125" t="s">
        <v>75</v>
      </c>
      <c r="E133" s="134" t="s">
        <v>1282</v>
      </c>
      <c r="F133" s="134" t="s">
        <v>1283</v>
      </c>
      <c r="I133" s="127"/>
      <c r="J133" s="135">
        <f>BK133</f>
        <v>0</v>
      </c>
      <c r="L133" s="124"/>
      <c r="M133" s="129"/>
      <c r="P133" s="130">
        <f>P134</f>
        <v>0</v>
      </c>
      <c r="R133" s="130">
        <f>R134</f>
        <v>0</v>
      </c>
      <c r="T133" s="131">
        <f>T134</f>
        <v>0</v>
      </c>
      <c r="AR133" s="125" t="s">
        <v>83</v>
      </c>
      <c r="AT133" s="132" t="s">
        <v>75</v>
      </c>
      <c r="AU133" s="132" t="s">
        <v>83</v>
      </c>
      <c r="AY133" s="125" t="s">
        <v>190</v>
      </c>
      <c r="BK133" s="133">
        <f>BK134</f>
        <v>0</v>
      </c>
    </row>
    <row r="134" spans="2:65" s="1" customFormat="1" ht="24.2" customHeight="1">
      <c r="B134" s="32"/>
      <c r="C134" s="136" t="s">
        <v>189</v>
      </c>
      <c r="D134" s="136" t="s">
        <v>193</v>
      </c>
      <c r="E134" s="137" t="s">
        <v>3888</v>
      </c>
      <c r="F134" s="138" t="s">
        <v>3889</v>
      </c>
      <c r="G134" s="139" t="s">
        <v>380</v>
      </c>
      <c r="H134" s="140">
        <v>0.03</v>
      </c>
      <c r="I134" s="141"/>
      <c r="J134" s="142">
        <f>ROUND(I134*H134,2)</f>
        <v>0</v>
      </c>
      <c r="K134" s="138" t="s">
        <v>1</v>
      </c>
      <c r="L134" s="32"/>
      <c r="M134" s="155" t="s">
        <v>1</v>
      </c>
      <c r="N134" s="156" t="s">
        <v>41</v>
      </c>
      <c r="O134" s="157"/>
      <c r="P134" s="158">
        <f>O134*H134</f>
        <v>0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AR134" s="147" t="s">
        <v>217</v>
      </c>
      <c r="AT134" s="147" t="s">
        <v>193</v>
      </c>
      <c r="AU134" s="147" t="s">
        <v>85</v>
      </c>
      <c r="AY134" s="17" t="s">
        <v>190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83</v>
      </c>
      <c r="BK134" s="148">
        <f>ROUND(I134*H134,2)</f>
        <v>0</v>
      </c>
      <c r="BL134" s="17" t="s">
        <v>217</v>
      </c>
      <c r="BM134" s="147" t="s">
        <v>511</v>
      </c>
    </row>
    <row r="135" spans="2:65" s="1" customFormat="1" ht="6.95" customHeight="1">
      <c r="B135" s="44"/>
      <c r="C135" s="45"/>
      <c r="D135" s="45"/>
      <c r="E135" s="45"/>
      <c r="F135" s="45"/>
      <c r="G135" s="45"/>
      <c r="H135" s="45"/>
      <c r="I135" s="45"/>
      <c r="J135" s="45"/>
      <c r="K135" s="45"/>
      <c r="L135" s="32"/>
    </row>
  </sheetData>
  <sheetProtection algorithmName="SHA-512" hashValue="jiv2KHbsimLBzeZcgED0MM800ttcXRfl/izINs8dQ2HZzmtUEp8/W5BbMhstgymjtQyL0kTlVCLFVBHo2Y8kYw==" saltValue="hg4CRA6fF5PCYraFbeCRuGKs5zH1vsEt3KWuPrCftyXXEKhmsMXiTjEJEdIvjLkRELSnnZWW6DP7sa4iD+uSRQ==" spinCount="100000" sheet="1" objects="1" scenarios="1" formatColumns="0" formatRows="0" autoFilter="0"/>
  <autoFilter ref="C122:K134" xr:uid="{00000000-0009-0000-0000-000011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BM14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157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158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56" t="str">
        <f>'Rekapitulace stavby'!K6</f>
        <v>Multifunkční sportovní a kulturní centrum (MFSKC) - křižovatka 4. brána BVV</v>
      </c>
      <c r="F7" s="257"/>
      <c r="G7" s="257"/>
      <c r="H7" s="257"/>
      <c r="L7" s="20"/>
    </row>
    <row r="8" spans="2:46" ht="12" customHeight="1">
      <c r="B8" s="20"/>
      <c r="D8" s="27" t="s">
        <v>159</v>
      </c>
      <c r="L8" s="20"/>
    </row>
    <row r="9" spans="2:46" s="1" customFormat="1" ht="16.5" customHeight="1">
      <c r="B9" s="32"/>
      <c r="E9" s="256" t="s">
        <v>3824</v>
      </c>
      <c r="F9" s="255"/>
      <c r="G9" s="255"/>
      <c r="H9" s="255"/>
      <c r="L9" s="32"/>
    </row>
    <row r="10" spans="2:46" s="1" customFormat="1" ht="12" customHeight="1">
      <c r="B10" s="32"/>
      <c r="D10" s="27" t="s">
        <v>161</v>
      </c>
      <c r="L10" s="32"/>
    </row>
    <row r="11" spans="2:46" s="1" customFormat="1" ht="16.5" customHeight="1">
      <c r="B11" s="32"/>
      <c r="E11" s="234" t="s">
        <v>3924</v>
      </c>
      <c r="F11" s="255"/>
      <c r="G11" s="255"/>
      <c r="H11" s="255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34</v>
      </c>
      <c r="I14" s="27" t="s">
        <v>22</v>
      </c>
      <c r="J14" s="52" t="str">
        <f>'Rekapitulace stavby'!AN8</f>
        <v>4. 2. 2022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>Brněnské komunikace a.s.</v>
      </c>
      <c r="I17" s="27" t="s">
        <v>27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8" t="str">
        <f>'Rekapitulace stavby'!E14</f>
        <v>Vyplň údaj</v>
      </c>
      <c r="F20" s="244"/>
      <c r="G20" s="244"/>
      <c r="H20" s="24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>VIAPONT s.r.o.</v>
      </c>
      <c r="I23" s="27" t="s">
        <v>27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48" t="s">
        <v>1</v>
      </c>
      <c r="F29" s="248"/>
      <c r="G29" s="248"/>
      <c r="H29" s="24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ROUND(J124,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ROUND((SUM(BE124:BE147)),  2)</f>
        <v>0</v>
      </c>
      <c r="I35" s="96">
        <v>0.21</v>
      </c>
      <c r="J35" s="86">
        <f>ROUND(((SUM(BE124:BE147))*I35),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ROUND((SUM(BF124:BF147)),  2)</f>
        <v>0</v>
      </c>
      <c r="I36" s="96">
        <v>0.15</v>
      </c>
      <c r="J36" s="86">
        <f>ROUND(((SUM(BF124:BF147))*I36),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ROUND((SUM(BG124:BG147)),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ROUND((SUM(BH124:BH147)),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ROUND((SUM(BI124:BI147)),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163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56" t="str">
        <f>E7</f>
        <v>Multifunkční sportovní a kulturní centrum (MFSKC) - křižovatka 4. brána BVV</v>
      </c>
      <c r="F85" s="257"/>
      <c r="G85" s="257"/>
      <c r="H85" s="257"/>
      <c r="L85" s="32"/>
    </row>
    <row r="86" spans="2:12" ht="12" customHeight="1">
      <c r="B86" s="20"/>
      <c r="C86" s="27" t="s">
        <v>159</v>
      </c>
      <c r="L86" s="20"/>
    </row>
    <row r="87" spans="2:12" s="1" customFormat="1" ht="16.5" customHeight="1">
      <c r="B87" s="32"/>
      <c r="E87" s="256" t="s">
        <v>3824</v>
      </c>
      <c r="F87" s="255"/>
      <c r="G87" s="255"/>
      <c r="H87" s="255"/>
      <c r="L87" s="32"/>
    </row>
    <row r="88" spans="2:12" s="1" customFormat="1" ht="12" customHeight="1">
      <c r="B88" s="32"/>
      <c r="C88" s="27" t="s">
        <v>161</v>
      </c>
      <c r="L88" s="32"/>
    </row>
    <row r="89" spans="2:12" s="1" customFormat="1" ht="16.5" customHeight="1">
      <c r="B89" s="32"/>
      <c r="E89" s="234" t="str">
        <f>E11</f>
        <v>801.4 - Trvalkové výsadby</v>
      </c>
      <c r="F89" s="255"/>
      <c r="G89" s="255"/>
      <c r="H89" s="255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4. 2. 2022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Brněnské komunikace a.s.</v>
      </c>
      <c r="I93" s="27" t="s">
        <v>30</v>
      </c>
      <c r="J93" s="30" t="str">
        <f>E23</f>
        <v>VIAPONT s.r.o.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164</v>
      </c>
      <c r="D96" s="97"/>
      <c r="E96" s="97"/>
      <c r="F96" s="97"/>
      <c r="G96" s="97"/>
      <c r="H96" s="97"/>
      <c r="I96" s="97"/>
      <c r="J96" s="106" t="s">
        <v>165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166</v>
      </c>
      <c r="J98" s="66">
        <f>J124</f>
        <v>0</v>
      </c>
      <c r="L98" s="32"/>
      <c r="AU98" s="17" t="s">
        <v>167</v>
      </c>
    </row>
    <row r="99" spans="2:47" s="8" customFormat="1" ht="24.95" customHeight="1">
      <c r="B99" s="108"/>
      <c r="D99" s="109" t="s">
        <v>243</v>
      </c>
      <c r="E99" s="110"/>
      <c r="F99" s="110"/>
      <c r="G99" s="110"/>
      <c r="H99" s="110"/>
      <c r="I99" s="110"/>
      <c r="J99" s="111">
        <f>J125</f>
        <v>0</v>
      </c>
      <c r="L99" s="108"/>
    </row>
    <row r="100" spans="2:47" s="9" customFormat="1" ht="19.899999999999999" customHeight="1">
      <c r="B100" s="112"/>
      <c r="D100" s="113" t="s">
        <v>244</v>
      </c>
      <c r="E100" s="114"/>
      <c r="F100" s="114"/>
      <c r="G100" s="114"/>
      <c r="H100" s="114"/>
      <c r="I100" s="114"/>
      <c r="J100" s="115">
        <f>J126</f>
        <v>0</v>
      </c>
      <c r="L100" s="112"/>
    </row>
    <row r="101" spans="2:47" s="9" customFormat="1" ht="19.899999999999999" customHeight="1">
      <c r="B101" s="112"/>
      <c r="D101" s="113" t="s">
        <v>460</v>
      </c>
      <c r="E101" s="114"/>
      <c r="F101" s="114"/>
      <c r="G101" s="114"/>
      <c r="H101" s="114"/>
      <c r="I101" s="114"/>
      <c r="J101" s="115">
        <f>J144</f>
        <v>0</v>
      </c>
      <c r="L101" s="112"/>
    </row>
    <row r="102" spans="2:47" s="9" customFormat="1" ht="19.899999999999999" customHeight="1">
      <c r="B102" s="112"/>
      <c r="D102" s="113" t="s">
        <v>463</v>
      </c>
      <c r="E102" s="114"/>
      <c r="F102" s="114"/>
      <c r="G102" s="114"/>
      <c r="H102" s="114"/>
      <c r="I102" s="114"/>
      <c r="J102" s="115">
        <f>J146</f>
        <v>0</v>
      </c>
      <c r="L102" s="112"/>
    </row>
    <row r="103" spans="2:47" s="1" customFormat="1" ht="21.75" customHeight="1">
      <c r="B103" s="32"/>
      <c r="L103" s="32"/>
    </row>
    <row r="104" spans="2:47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47" s="1" customFormat="1" ht="6.95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47" s="1" customFormat="1" ht="24.95" customHeight="1">
      <c r="B109" s="32"/>
      <c r="C109" s="21" t="s">
        <v>174</v>
      </c>
      <c r="L109" s="32"/>
    </row>
    <row r="110" spans="2:47" s="1" customFormat="1" ht="6.95" customHeight="1">
      <c r="B110" s="32"/>
      <c r="L110" s="32"/>
    </row>
    <row r="111" spans="2:47" s="1" customFormat="1" ht="12" customHeight="1">
      <c r="B111" s="32"/>
      <c r="C111" s="27" t="s">
        <v>16</v>
      </c>
      <c r="L111" s="32"/>
    </row>
    <row r="112" spans="2:47" s="1" customFormat="1" ht="26.25" customHeight="1">
      <c r="B112" s="32"/>
      <c r="E112" s="256" t="str">
        <f>E7</f>
        <v>Multifunkční sportovní a kulturní centrum (MFSKC) - křižovatka 4. brána BVV</v>
      </c>
      <c r="F112" s="257"/>
      <c r="G112" s="257"/>
      <c r="H112" s="257"/>
      <c r="L112" s="32"/>
    </row>
    <row r="113" spans="2:65" ht="12" customHeight="1">
      <c r="B113" s="20"/>
      <c r="C113" s="27" t="s">
        <v>159</v>
      </c>
      <c r="L113" s="20"/>
    </row>
    <row r="114" spans="2:65" s="1" customFormat="1" ht="16.5" customHeight="1">
      <c r="B114" s="32"/>
      <c r="E114" s="256" t="s">
        <v>3824</v>
      </c>
      <c r="F114" s="255"/>
      <c r="G114" s="255"/>
      <c r="H114" s="255"/>
      <c r="L114" s="32"/>
    </row>
    <row r="115" spans="2:65" s="1" customFormat="1" ht="12" customHeight="1">
      <c r="B115" s="32"/>
      <c r="C115" s="27" t="s">
        <v>161</v>
      </c>
      <c r="L115" s="32"/>
    </row>
    <row r="116" spans="2:65" s="1" customFormat="1" ht="16.5" customHeight="1">
      <c r="B116" s="32"/>
      <c r="E116" s="234" t="str">
        <f>E11</f>
        <v>801.4 - Trvalkové výsadby</v>
      </c>
      <c r="F116" s="255"/>
      <c r="G116" s="255"/>
      <c r="H116" s="255"/>
      <c r="L116" s="32"/>
    </row>
    <row r="117" spans="2:65" s="1" customFormat="1" ht="6.95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F14</f>
        <v xml:space="preserve"> </v>
      </c>
      <c r="I118" s="27" t="s">
        <v>22</v>
      </c>
      <c r="J118" s="52" t="str">
        <f>IF(J14="","",J14)</f>
        <v>4. 2. 2022</v>
      </c>
      <c r="L118" s="32"/>
    </row>
    <row r="119" spans="2:65" s="1" customFormat="1" ht="6.95" customHeight="1">
      <c r="B119" s="32"/>
      <c r="L119" s="32"/>
    </row>
    <row r="120" spans="2:65" s="1" customFormat="1" ht="15.2" customHeight="1">
      <c r="B120" s="32"/>
      <c r="C120" s="27" t="s">
        <v>24</v>
      </c>
      <c r="F120" s="25" t="str">
        <f>E17</f>
        <v>Brněnské komunikace a.s.</v>
      </c>
      <c r="I120" s="27" t="s">
        <v>30</v>
      </c>
      <c r="J120" s="30" t="str">
        <f>E23</f>
        <v>VIAPONT s.r.o.</v>
      </c>
      <c r="L120" s="32"/>
    </row>
    <row r="121" spans="2:65" s="1" customFormat="1" ht="15.2" customHeight="1">
      <c r="B121" s="32"/>
      <c r="C121" s="27" t="s">
        <v>28</v>
      </c>
      <c r="F121" s="25" t="str">
        <f>IF(E20="","",E20)</f>
        <v>Vyplň údaj</v>
      </c>
      <c r="I121" s="27" t="s">
        <v>33</v>
      </c>
      <c r="J121" s="30" t="str">
        <f>E26</f>
        <v xml:space="preserve"> 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6"/>
      <c r="C123" s="117" t="s">
        <v>175</v>
      </c>
      <c r="D123" s="118" t="s">
        <v>61</v>
      </c>
      <c r="E123" s="118" t="s">
        <v>57</v>
      </c>
      <c r="F123" s="118" t="s">
        <v>58</v>
      </c>
      <c r="G123" s="118" t="s">
        <v>176</v>
      </c>
      <c r="H123" s="118" t="s">
        <v>177</v>
      </c>
      <c r="I123" s="118" t="s">
        <v>178</v>
      </c>
      <c r="J123" s="118" t="s">
        <v>165</v>
      </c>
      <c r="K123" s="119" t="s">
        <v>179</v>
      </c>
      <c r="L123" s="116"/>
      <c r="M123" s="59" t="s">
        <v>1</v>
      </c>
      <c r="N123" s="60" t="s">
        <v>40</v>
      </c>
      <c r="O123" s="60" t="s">
        <v>180</v>
      </c>
      <c r="P123" s="60" t="s">
        <v>181</v>
      </c>
      <c r="Q123" s="60" t="s">
        <v>182</v>
      </c>
      <c r="R123" s="60" t="s">
        <v>183</v>
      </c>
      <c r="S123" s="60" t="s">
        <v>184</v>
      </c>
      <c r="T123" s="61" t="s">
        <v>185</v>
      </c>
    </row>
    <row r="124" spans="2:65" s="1" customFormat="1" ht="22.9" customHeight="1">
      <c r="B124" s="32"/>
      <c r="C124" s="64" t="s">
        <v>186</v>
      </c>
      <c r="J124" s="120">
        <f>BK124</f>
        <v>0</v>
      </c>
      <c r="L124" s="32"/>
      <c r="M124" s="62"/>
      <c r="N124" s="53"/>
      <c r="O124" s="53"/>
      <c r="P124" s="121">
        <f>P125</f>
        <v>0</v>
      </c>
      <c r="Q124" s="53"/>
      <c r="R124" s="121">
        <f>R125</f>
        <v>0</v>
      </c>
      <c r="S124" s="53"/>
      <c r="T124" s="122">
        <f>T125</f>
        <v>0</v>
      </c>
      <c r="AT124" s="17" t="s">
        <v>75</v>
      </c>
      <c r="AU124" s="17" t="s">
        <v>167</v>
      </c>
      <c r="BK124" s="123">
        <f>BK125</f>
        <v>0</v>
      </c>
    </row>
    <row r="125" spans="2:65" s="11" customFormat="1" ht="25.9" customHeight="1">
      <c r="B125" s="124"/>
      <c r="D125" s="125" t="s">
        <v>75</v>
      </c>
      <c r="E125" s="126" t="s">
        <v>247</v>
      </c>
      <c r="F125" s="126" t="s">
        <v>248</v>
      </c>
      <c r="I125" s="127"/>
      <c r="J125" s="128">
        <f>BK125</f>
        <v>0</v>
      </c>
      <c r="L125" s="124"/>
      <c r="M125" s="129"/>
      <c r="P125" s="130">
        <f>P126+P144+P146</f>
        <v>0</v>
      </c>
      <c r="R125" s="130">
        <f>R126+R144+R146</f>
        <v>0</v>
      </c>
      <c r="T125" s="131">
        <f>T126+T144+T146</f>
        <v>0</v>
      </c>
      <c r="AR125" s="125" t="s">
        <v>83</v>
      </c>
      <c r="AT125" s="132" t="s">
        <v>75</v>
      </c>
      <c r="AU125" s="132" t="s">
        <v>76</v>
      </c>
      <c r="AY125" s="125" t="s">
        <v>190</v>
      </c>
      <c r="BK125" s="133">
        <f>BK126+BK144+BK146</f>
        <v>0</v>
      </c>
    </row>
    <row r="126" spans="2:65" s="11" customFormat="1" ht="22.9" customHeight="1">
      <c r="B126" s="124"/>
      <c r="D126" s="125" t="s">
        <v>75</v>
      </c>
      <c r="E126" s="134" t="s">
        <v>83</v>
      </c>
      <c r="F126" s="134" t="s">
        <v>249</v>
      </c>
      <c r="I126" s="127"/>
      <c r="J126" s="135">
        <f>BK126</f>
        <v>0</v>
      </c>
      <c r="L126" s="124"/>
      <c r="M126" s="129"/>
      <c r="P126" s="130">
        <f>SUM(P127:P143)</f>
        <v>0</v>
      </c>
      <c r="R126" s="130">
        <f>SUM(R127:R143)</f>
        <v>0</v>
      </c>
      <c r="T126" s="131">
        <f>SUM(T127:T143)</f>
        <v>0</v>
      </c>
      <c r="AR126" s="125" t="s">
        <v>83</v>
      </c>
      <c r="AT126" s="132" t="s">
        <v>75</v>
      </c>
      <c r="AU126" s="132" t="s">
        <v>83</v>
      </c>
      <c r="AY126" s="125" t="s">
        <v>190</v>
      </c>
      <c r="BK126" s="133">
        <f>SUM(BK127:BK143)</f>
        <v>0</v>
      </c>
    </row>
    <row r="127" spans="2:65" s="1" customFormat="1" ht="33" customHeight="1">
      <c r="B127" s="32"/>
      <c r="C127" s="136" t="s">
        <v>83</v>
      </c>
      <c r="D127" s="136" t="s">
        <v>193</v>
      </c>
      <c r="E127" s="137" t="s">
        <v>3925</v>
      </c>
      <c r="F127" s="138" t="s">
        <v>3926</v>
      </c>
      <c r="G127" s="139" t="s">
        <v>271</v>
      </c>
      <c r="H127" s="140">
        <v>4608</v>
      </c>
      <c r="I127" s="141"/>
      <c r="J127" s="142">
        <f>ROUND(I127*H127,2)</f>
        <v>0</v>
      </c>
      <c r="K127" s="138" t="s">
        <v>1</v>
      </c>
      <c r="L127" s="32"/>
      <c r="M127" s="143" t="s">
        <v>1</v>
      </c>
      <c r="N127" s="144" t="s">
        <v>41</v>
      </c>
      <c r="P127" s="145">
        <f>O127*H127</f>
        <v>0</v>
      </c>
      <c r="Q127" s="145">
        <v>0</v>
      </c>
      <c r="R127" s="145">
        <f>Q127*H127</f>
        <v>0</v>
      </c>
      <c r="S127" s="145">
        <v>0</v>
      </c>
      <c r="T127" s="146">
        <f>S127*H127</f>
        <v>0</v>
      </c>
      <c r="AR127" s="147" t="s">
        <v>217</v>
      </c>
      <c r="AT127" s="147" t="s">
        <v>193</v>
      </c>
      <c r="AU127" s="147" t="s">
        <v>85</v>
      </c>
      <c r="AY127" s="17" t="s">
        <v>190</v>
      </c>
      <c r="BE127" s="148">
        <f>IF(N127="základní",J127,0)</f>
        <v>0</v>
      </c>
      <c r="BF127" s="148">
        <f>IF(N127="snížená",J127,0)</f>
        <v>0</v>
      </c>
      <c r="BG127" s="148">
        <f>IF(N127="zákl. přenesená",J127,0)</f>
        <v>0</v>
      </c>
      <c r="BH127" s="148">
        <f>IF(N127="sníž. přenesená",J127,0)</f>
        <v>0</v>
      </c>
      <c r="BI127" s="148">
        <f>IF(N127="nulová",J127,0)</f>
        <v>0</v>
      </c>
      <c r="BJ127" s="17" t="s">
        <v>83</v>
      </c>
      <c r="BK127" s="148">
        <f>ROUND(I127*H127,2)</f>
        <v>0</v>
      </c>
      <c r="BL127" s="17" t="s">
        <v>217</v>
      </c>
      <c r="BM127" s="147" t="s">
        <v>85</v>
      </c>
    </row>
    <row r="128" spans="2:65" s="1" customFormat="1" ht="16.5" customHeight="1">
      <c r="B128" s="32"/>
      <c r="C128" s="136" t="s">
        <v>217</v>
      </c>
      <c r="D128" s="136" t="s">
        <v>193</v>
      </c>
      <c r="E128" s="137" t="s">
        <v>3927</v>
      </c>
      <c r="F128" s="138" t="s">
        <v>3928</v>
      </c>
      <c r="G128" s="139" t="s">
        <v>271</v>
      </c>
      <c r="H128" s="140">
        <v>4608</v>
      </c>
      <c r="I128" s="141"/>
      <c r="J128" s="142">
        <f>ROUND(I128*H128,2)</f>
        <v>0</v>
      </c>
      <c r="K128" s="138" t="s">
        <v>1</v>
      </c>
      <c r="L128" s="32"/>
      <c r="M128" s="143" t="s">
        <v>1</v>
      </c>
      <c r="N128" s="144" t="s">
        <v>41</v>
      </c>
      <c r="P128" s="145">
        <f>O128*H128</f>
        <v>0</v>
      </c>
      <c r="Q128" s="145">
        <v>0</v>
      </c>
      <c r="R128" s="145">
        <f>Q128*H128</f>
        <v>0</v>
      </c>
      <c r="S128" s="145">
        <v>0</v>
      </c>
      <c r="T128" s="146">
        <f>S128*H128</f>
        <v>0</v>
      </c>
      <c r="AR128" s="147" t="s">
        <v>217</v>
      </c>
      <c r="AT128" s="147" t="s">
        <v>193</v>
      </c>
      <c r="AU128" s="147" t="s">
        <v>85</v>
      </c>
      <c r="AY128" s="17" t="s">
        <v>190</v>
      </c>
      <c r="BE128" s="148">
        <f>IF(N128="základní",J128,0)</f>
        <v>0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7" t="s">
        <v>83</v>
      </c>
      <c r="BK128" s="148">
        <f>ROUND(I128*H128,2)</f>
        <v>0</v>
      </c>
      <c r="BL128" s="17" t="s">
        <v>217</v>
      </c>
      <c r="BM128" s="147" t="s">
        <v>217</v>
      </c>
    </row>
    <row r="129" spans="2:65" s="1" customFormat="1" ht="16.5" customHeight="1">
      <c r="B129" s="32"/>
      <c r="C129" s="183" t="s">
        <v>189</v>
      </c>
      <c r="D129" s="183" t="s">
        <v>615</v>
      </c>
      <c r="E129" s="184" t="s">
        <v>3929</v>
      </c>
      <c r="F129" s="185" t="s">
        <v>3930</v>
      </c>
      <c r="G129" s="186" t="s">
        <v>271</v>
      </c>
      <c r="H129" s="187">
        <v>4098</v>
      </c>
      <c r="I129" s="188"/>
      <c r="J129" s="189">
        <f>ROUND(I129*H129,2)</f>
        <v>0</v>
      </c>
      <c r="K129" s="185" t="s">
        <v>1</v>
      </c>
      <c r="L129" s="190"/>
      <c r="M129" s="191" t="s">
        <v>1</v>
      </c>
      <c r="N129" s="192" t="s">
        <v>41</v>
      </c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AR129" s="147" t="s">
        <v>500</v>
      </c>
      <c r="AT129" s="147" t="s">
        <v>615</v>
      </c>
      <c r="AU129" s="147" t="s">
        <v>85</v>
      </c>
      <c r="AY129" s="17" t="s">
        <v>190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7" t="s">
        <v>83</v>
      </c>
      <c r="BK129" s="148">
        <f>ROUND(I129*H129,2)</f>
        <v>0</v>
      </c>
      <c r="BL129" s="17" t="s">
        <v>217</v>
      </c>
      <c r="BM129" s="147" t="s">
        <v>231</v>
      </c>
    </row>
    <row r="130" spans="2:65" s="1" customFormat="1" ht="16.5" customHeight="1">
      <c r="B130" s="32"/>
      <c r="C130" s="183" t="s">
        <v>8</v>
      </c>
      <c r="D130" s="183" t="s">
        <v>615</v>
      </c>
      <c r="E130" s="184" t="s">
        <v>3931</v>
      </c>
      <c r="F130" s="185" t="s">
        <v>3932</v>
      </c>
      <c r="G130" s="186" t="s">
        <v>271</v>
      </c>
      <c r="H130" s="187">
        <v>510</v>
      </c>
      <c r="I130" s="188"/>
      <c r="J130" s="189">
        <f>ROUND(I130*H130,2)</f>
        <v>0</v>
      </c>
      <c r="K130" s="185" t="s">
        <v>1</v>
      </c>
      <c r="L130" s="190"/>
      <c r="M130" s="191" t="s">
        <v>1</v>
      </c>
      <c r="N130" s="192" t="s">
        <v>41</v>
      </c>
      <c r="P130" s="145">
        <f>O130*H130</f>
        <v>0</v>
      </c>
      <c r="Q130" s="145">
        <v>0</v>
      </c>
      <c r="R130" s="145">
        <f>Q130*H130</f>
        <v>0</v>
      </c>
      <c r="S130" s="145">
        <v>0</v>
      </c>
      <c r="T130" s="146">
        <f>S130*H130</f>
        <v>0</v>
      </c>
      <c r="AR130" s="147" t="s">
        <v>500</v>
      </c>
      <c r="AT130" s="147" t="s">
        <v>615</v>
      </c>
      <c r="AU130" s="147" t="s">
        <v>85</v>
      </c>
      <c r="AY130" s="17" t="s">
        <v>190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7" t="s">
        <v>83</v>
      </c>
      <c r="BK130" s="148">
        <f>ROUND(I130*H130,2)</f>
        <v>0</v>
      </c>
      <c r="BL130" s="17" t="s">
        <v>217</v>
      </c>
      <c r="BM130" s="147" t="s">
        <v>500</v>
      </c>
    </row>
    <row r="131" spans="2:65" s="1" customFormat="1" ht="24.2" customHeight="1">
      <c r="B131" s="32"/>
      <c r="C131" s="136" t="s">
        <v>231</v>
      </c>
      <c r="D131" s="136" t="s">
        <v>193</v>
      </c>
      <c r="E131" s="137" t="s">
        <v>3933</v>
      </c>
      <c r="F131" s="138" t="s">
        <v>3934</v>
      </c>
      <c r="G131" s="139" t="s">
        <v>253</v>
      </c>
      <c r="H131" s="140">
        <v>772</v>
      </c>
      <c r="I131" s="141"/>
      <c r="J131" s="142">
        <f>ROUND(I131*H131,2)</f>
        <v>0</v>
      </c>
      <c r="K131" s="138" t="s">
        <v>1</v>
      </c>
      <c r="L131" s="32"/>
      <c r="M131" s="143" t="s">
        <v>1</v>
      </c>
      <c r="N131" s="144" t="s">
        <v>41</v>
      </c>
      <c r="P131" s="145">
        <f>O131*H131</f>
        <v>0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AR131" s="147" t="s">
        <v>217</v>
      </c>
      <c r="AT131" s="147" t="s">
        <v>193</v>
      </c>
      <c r="AU131" s="147" t="s">
        <v>85</v>
      </c>
      <c r="AY131" s="17" t="s">
        <v>190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7" t="s">
        <v>83</v>
      </c>
      <c r="BK131" s="148">
        <f>ROUND(I131*H131,2)</f>
        <v>0</v>
      </c>
      <c r="BL131" s="17" t="s">
        <v>217</v>
      </c>
      <c r="BM131" s="147" t="s">
        <v>511</v>
      </c>
    </row>
    <row r="132" spans="2:65" s="1" customFormat="1" ht="16.5" customHeight="1">
      <c r="B132" s="32"/>
      <c r="C132" s="183" t="s">
        <v>238</v>
      </c>
      <c r="D132" s="183" t="s">
        <v>615</v>
      </c>
      <c r="E132" s="184" t="s">
        <v>3935</v>
      </c>
      <c r="F132" s="185" t="s">
        <v>3936</v>
      </c>
      <c r="G132" s="186" t="s">
        <v>380</v>
      </c>
      <c r="H132" s="187">
        <v>138</v>
      </c>
      <c r="I132" s="188"/>
      <c r="J132" s="189">
        <f>ROUND(I132*H132,2)</f>
        <v>0</v>
      </c>
      <c r="K132" s="185" t="s">
        <v>1</v>
      </c>
      <c r="L132" s="190"/>
      <c r="M132" s="191" t="s">
        <v>1</v>
      </c>
      <c r="N132" s="192" t="s">
        <v>41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500</v>
      </c>
      <c r="AT132" s="147" t="s">
        <v>615</v>
      </c>
      <c r="AU132" s="147" t="s">
        <v>85</v>
      </c>
      <c r="AY132" s="17" t="s">
        <v>190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83</v>
      </c>
      <c r="BK132" s="148">
        <f>ROUND(I132*H132,2)</f>
        <v>0</v>
      </c>
      <c r="BL132" s="17" t="s">
        <v>217</v>
      </c>
      <c r="BM132" s="147" t="s">
        <v>526</v>
      </c>
    </row>
    <row r="133" spans="2:65" s="1" customFormat="1" ht="24.2" customHeight="1">
      <c r="B133" s="32"/>
      <c r="C133" s="136" t="s">
        <v>500</v>
      </c>
      <c r="D133" s="136" t="s">
        <v>193</v>
      </c>
      <c r="E133" s="137" t="s">
        <v>3937</v>
      </c>
      <c r="F133" s="138" t="s">
        <v>3938</v>
      </c>
      <c r="G133" s="139" t="s">
        <v>253</v>
      </c>
      <c r="H133" s="140">
        <v>4632</v>
      </c>
      <c r="I133" s="141"/>
      <c r="J133" s="142">
        <f>ROUND(I133*H133,2)</f>
        <v>0</v>
      </c>
      <c r="K133" s="138" t="s">
        <v>1</v>
      </c>
      <c r="L133" s="32"/>
      <c r="M133" s="143" t="s">
        <v>1</v>
      </c>
      <c r="N133" s="144" t="s">
        <v>41</v>
      </c>
      <c r="P133" s="145">
        <f>O133*H133</f>
        <v>0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AR133" s="147" t="s">
        <v>217</v>
      </c>
      <c r="AT133" s="147" t="s">
        <v>193</v>
      </c>
      <c r="AU133" s="147" t="s">
        <v>85</v>
      </c>
      <c r="AY133" s="17" t="s">
        <v>190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7" t="s">
        <v>83</v>
      </c>
      <c r="BK133" s="148">
        <f>ROUND(I133*H133,2)</f>
        <v>0</v>
      </c>
      <c r="BL133" s="17" t="s">
        <v>217</v>
      </c>
      <c r="BM133" s="147" t="s">
        <v>349</v>
      </c>
    </row>
    <row r="134" spans="2:65" s="13" customFormat="1">
      <c r="B134" s="167"/>
      <c r="D134" s="153" t="s">
        <v>256</v>
      </c>
      <c r="E134" s="168" t="s">
        <v>1</v>
      </c>
      <c r="F134" s="169" t="s">
        <v>3939</v>
      </c>
      <c r="H134" s="168" t="s">
        <v>1</v>
      </c>
      <c r="I134" s="170"/>
      <c r="L134" s="167"/>
      <c r="M134" s="171"/>
      <c r="T134" s="172"/>
      <c r="AT134" s="168" t="s">
        <v>256</v>
      </c>
      <c r="AU134" s="168" t="s">
        <v>85</v>
      </c>
      <c r="AV134" s="13" t="s">
        <v>83</v>
      </c>
      <c r="AW134" s="13" t="s">
        <v>32</v>
      </c>
      <c r="AX134" s="13" t="s">
        <v>76</v>
      </c>
      <c r="AY134" s="168" t="s">
        <v>190</v>
      </c>
    </row>
    <row r="135" spans="2:65" s="12" customFormat="1">
      <c r="B135" s="160"/>
      <c r="D135" s="153" t="s">
        <v>256</v>
      </c>
      <c r="E135" s="161" t="s">
        <v>1</v>
      </c>
      <c r="F135" s="162" t="s">
        <v>3940</v>
      </c>
      <c r="H135" s="163">
        <v>4632</v>
      </c>
      <c r="I135" s="164"/>
      <c r="L135" s="160"/>
      <c r="M135" s="165"/>
      <c r="T135" s="166"/>
      <c r="AT135" s="161" t="s">
        <v>256</v>
      </c>
      <c r="AU135" s="161" t="s">
        <v>85</v>
      </c>
      <c r="AV135" s="12" t="s">
        <v>85</v>
      </c>
      <c r="AW135" s="12" t="s">
        <v>32</v>
      </c>
      <c r="AX135" s="12" t="s">
        <v>76</v>
      </c>
      <c r="AY135" s="161" t="s">
        <v>190</v>
      </c>
    </row>
    <row r="136" spans="2:65" s="14" customFormat="1">
      <c r="B136" s="173"/>
      <c r="D136" s="153" t="s">
        <v>256</v>
      </c>
      <c r="E136" s="174" t="s">
        <v>1</v>
      </c>
      <c r="F136" s="175" t="s">
        <v>267</v>
      </c>
      <c r="H136" s="176">
        <v>4632</v>
      </c>
      <c r="I136" s="177"/>
      <c r="L136" s="173"/>
      <c r="M136" s="178"/>
      <c r="T136" s="179"/>
      <c r="AT136" s="174" t="s">
        <v>256</v>
      </c>
      <c r="AU136" s="174" t="s">
        <v>85</v>
      </c>
      <c r="AV136" s="14" t="s">
        <v>217</v>
      </c>
      <c r="AW136" s="14" t="s">
        <v>32</v>
      </c>
      <c r="AX136" s="14" t="s">
        <v>83</v>
      </c>
      <c r="AY136" s="174" t="s">
        <v>190</v>
      </c>
    </row>
    <row r="137" spans="2:65" s="1" customFormat="1" ht="24.2" customHeight="1">
      <c r="B137" s="32"/>
      <c r="C137" s="136" t="s">
        <v>391</v>
      </c>
      <c r="D137" s="136" t="s">
        <v>193</v>
      </c>
      <c r="E137" s="137" t="s">
        <v>3941</v>
      </c>
      <c r="F137" s="138" t="s">
        <v>3942</v>
      </c>
      <c r="G137" s="139" t="s">
        <v>253</v>
      </c>
      <c r="H137" s="140">
        <v>2316</v>
      </c>
      <c r="I137" s="141"/>
      <c r="J137" s="142">
        <f>ROUND(I137*H137,2)</f>
        <v>0</v>
      </c>
      <c r="K137" s="138" t="s">
        <v>1</v>
      </c>
      <c r="L137" s="32"/>
      <c r="M137" s="143" t="s">
        <v>1</v>
      </c>
      <c r="N137" s="144" t="s">
        <v>41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217</v>
      </c>
      <c r="AT137" s="147" t="s">
        <v>193</v>
      </c>
      <c r="AU137" s="147" t="s">
        <v>85</v>
      </c>
      <c r="AY137" s="17" t="s">
        <v>190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83</v>
      </c>
      <c r="BK137" s="148">
        <f>ROUND(I137*H137,2)</f>
        <v>0</v>
      </c>
      <c r="BL137" s="17" t="s">
        <v>217</v>
      </c>
      <c r="BM137" s="147" t="s">
        <v>367</v>
      </c>
    </row>
    <row r="138" spans="2:65" s="1" customFormat="1" ht="16.5" customHeight="1">
      <c r="B138" s="32"/>
      <c r="C138" s="136" t="s">
        <v>511</v>
      </c>
      <c r="D138" s="136" t="s">
        <v>193</v>
      </c>
      <c r="E138" s="137" t="s">
        <v>3875</v>
      </c>
      <c r="F138" s="138" t="s">
        <v>3876</v>
      </c>
      <c r="G138" s="139" t="s">
        <v>284</v>
      </c>
      <c r="H138" s="140">
        <v>115.2</v>
      </c>
      <c r="I138" s="141"/>
      <c r="J138" s="142">
        <f>ROUND(I138*H138,2)</f>
        <v>0</v>
      </c>
      <c r="K138" s="138" t="s">
        <v>1</v>
      </c>
      <c r="L138" s="32"/>
      <c r="M138" s="143" t="s">
        <v>1</v>
      </c>
      <c r="N138" s="144" t="s">
        <v>41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217</v>
      </c>
      <c r="AT138" s="147" t="s">
        <v>193</v>
      </c>
      <c r="AU138" s="147" t="s">
        <v>85</v>
      </c>
      <c r="AY138" s="17" t="s">
        <v>190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83</v>
      </c>
      <c r="BK138" s="148">
        <f>ROUND(I138*H138,2)</f>
        <v>0</v>
      </c>
      <c r="BL138" s="17" t="s">
        <v>217</v>
      </c>
      <c r="BM138" s="147" t="s">
        <v>414</v>
      </c>
    </row>
    <row r="139" spans="2:65" s="13" customFormat="1">
      <c r="B139" s="167"/>
      <c r="D139" s="153" t="s">
        <v>256</v>
      </c>
      <c r="E139" s="168" t="s">
        <v>1</v>
      </c>
      <c r="F139" s="169" t="s">
        <v>3943</v>
      </c>
      <c r="H139" s="168" t="s">
        <v>1</v>
      </c>
      <c r="I139" s="170"/>
      <c r="L139" s="167"/>
      <c r="M139" s="171"/>
      <c r="T139" s="172"/>
      <c r="AT139" s="168" t="s">
        <v>256</v>
      </c>
      <c r="AU139" s="168" t="s">
        <v>85</v>
      </c>
      <c r="AV139" s="13" t="s">
        <v>83</v>
      </c>
      <c r="AW139" s="13" t="s">
        <v>32</v>
      </c>
      <c r="AX139" s="13" t="s">
        <v>76</v>
      </c>
      <c r="AY139" s="168" t="s">
        <v>190</v>
      </c>
    </row>
    <row r="140" spans="2:65" s="12" customFormat="1">
      <c r="B140" s="160"/>
      <c r="D140" s="153" t="s">
        <v>256</v>
      </c>
      <c r="E140" s="161" t="s">
        <v>1</v>
      </c>
      <c r="F140" s="162" t="s">
        <v>3944</v>
      </c>
      <c r="H140" s="163">
        <v>115.2</v>
      </c>
      <c r="I140" s="164"/>
      <c r="L140" s="160"/>
      <c r="M140" s="165"/>
      <c r="T140" s="166"/>
      <c r="AT140" s="161" t="s">
        <v>256</v>
      </c>
      <c r="AU140" s="161" t="s">
        <v>85</v>
      </c>
      <c r="AV140" s="12" t="s">
        <v>85</v>
      </c>
      <c r="AW140" s="12" t="s">
        <v>32</v>
      </c>
      <c r="AX140" s="12" t="s">
        <v>76</v>
      </c>
      <c r="AY140" s="161" t="s">
        <v>190</v>
      </c>
    </row>
    <row r="141" spans="2:65" s="14" customFormat="1">
      <c r="B141" s="173"/>
      <c r="D141" s="153" t="s">
        <v>256</v>
      </c>
      <c r="E141" s="174" t="s">
        <v>1</v>
      </c>
      <c r="F141" s="175" t="s">
        <v>267</v>
      </c>
      <c r="H141" s="176">
        <v>115.2</v>
      </c>
      <c r="I141" s="177"/>
      <c r="L141" s="173"/>
      <c r="M141" s="178"/>
      <c r="T141" s="179"/>
      <c r="AT141" s="174" t="s">
        <v>256</v>
      </c>
      <c r="AU141" s="174" t="s">
        <v>85</v>
      </c>
      <c r="AV141" s="14" t="s">
        <v>217</v>
      </c>
      <c r="AW141" s="14" t="s">
        <v>32</v>
      </c>
      <c r="AX141" s="14" t="s">
        <v>83</v>
      </c>
      <c r="AY141" s="174" t="s">
        <v>190</v>
      </c>
    </row>
    <row r="142" spans="2:65" s="1" customFormat="1" ht="21.75" customHeight="1">
      <c r="B142" s="32"/>
      <c r="C142" s="136" t="s">
        <v>518</v>
      </c>
      <c r="D142" s="136" t="s">
        <v>193</v>
      </c>
      <c r="E142" s="137" t="s">
        <v>3884</v>
      </c>
      <c r="F142" s="138" t="s">
        <v>3885</v>
      </c>
      <c r="G142" s="139" t="s">
        <v>284</v>
      </c>
      <c r="H142" s="140">
        <v>115.2</v>
      </c>
      <c r="I142" s="141"/>
      <c r="J142" s="142">
        <f>ROUND(I142*H142,2)</f>
        <v>0</v>
      </c>
      <c r="K142" s="138" t="s">
        <v>1</v>
      </c>
      <c r="L142" s="32"/>
      <c r="M142" s="143" t="s">
        <v>1</v>
      </c>
      <c r="N142" s="144" t="s">
        <v>41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217</v>
      </c>
      <c r="AT142" s="147" t="s">
        <v>193</v>
      </c>
      <c r="AU142" s="147" t="s">
        <v>85</v>
      </c>
      <c r="AY142" s="17" t="s">
        <v>190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83</v>
      </c>
      <c r="BK142" s="148">
        <f>ROUND(I142*H142,2)</f>
        <v>0</v>
      </c>
      <c r="BL142" s="17" t="s">
        <v>217</v>
      </c>
      <c r="BM142" s="147" t="s">
        <v>408</v>
      </c>
    </row>
    <row r="143" spans="2:65" s="1" customFormat="1" ht="16.5" customHeight="1">
      <c r="B143" s="32"/>
      <c r="C143" s="183" t="s">
        <v>526</v>
      </c>
      <c r="D143" s="183" t="s">
        <v>615</v>
      </c>
      <c r="E143" s="184" t="s">
        <v>3886</v>
      </c>
      <c r="F143" s="185" t="s">
        <v>3887</v>
      </c>
      <c r="G143" s="186" t="s">
        <v>284</v>
      </c>
      <c r="H143" s="187">
        <v>115.5</v>
      </c>
      <c r="I143" s="188"/>
      <c r="J143" s="189">
        <f>ROUND(I143*H143,2)</f>
        <v>0</v>
      </c>
      <c r="K143" s="185" t="s">
        <v>1</v>
      </c>
      <c r="L143" s="190"/>
      <c r="M143" s="191" t="s">
        <v>1</v>
      </c>
      <c r="N143" s="192" t="s">
        <v>41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500</v>
      </c>
      <c r="AT143" s="147" t="s">
        <v>615</v>
      </c>
      <c r="AU143" s="147" t="s">
        <v>85</v>
      </c>
      <c r="AY143" s="17" t="s">
        <v>190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7" t="s">
        <v>83</v>
      </c>
      <c r="BK143" s="148">
        <f>ROUND(I143*H143,2)</f>
        <v>0</v>
      </c>
      <c r="BL143" s="17" t="s">
        <v>217</v>
      </c>
      <c r="BM143" s="147" t="s">
        <v>281</v>
      </c>
    </row>
    <row r="144" spans="2:65" s="11" customFormat="1" ht="22.9" customHeight="1">
      <c r="B144" s="124"/>
      <c r="D144" s="125" t="s">
        <v>75</v>
      </c>
      <c r="E144" s="134" t="s">
        <v>217</v>
      </c>
      <c r="F144" s="134" t="s">
        <v>729</v>
      </c>
      <c r="I144" s="127"/>
      <c r="J144" s="135">
        <f>BK144</f>
        <v>0</v>
      </c>
      <c r="L144" s="124"/>
      <c r="M144" s="129"/>
      <c r="P144" s="130">
        <f>P145</f>
        <v>0</v>
      </c>
      <c r="R144" s="130">
        <f>R145</f>
        <v>0</v>
      </c>
      <c r="T144" s="131">
        <f>T145</f>
        <v>0</v>
      </c>
      <c r="AR144" s="125" t="s">
        <v>83</v>
      </c>
      <c r="AT144" s="132" t="s">
        <v>75</v>
      </c>
      <c r="AU144" s="132" t="s">
        <v>83</v>
      </c>
      <c r="AY144" s="125" t="s">
        <v>190</v>
      </c>
      <c r="BK144" s="133">
        <f>BK145</f>
        <v>0</v>
      </c>
    </row>
    <row r="145" spans="2:65" s="1" customFormat="1" ht="16.5" customHeight="1">
      <c r="B145" s="32"/>
      <c r="C145" s="136" t="s">
        <v>533</v>
      </c>
      <c r="D145" s="136" t="s">
        <v>193</v>
      </c>
      <c r="E145" s="137" t="s">
        <v>3945</v>
      </c>
      <c r="F145" s="138" t="s">
        <v>3946</v>
      </c>
      <c r="G145" s="139" t="s">
        <v>435</v>
      </c>
      <c r="H145" s="140">
        <v>200</v>
      </c>
      <c r="I145" s="141"/>
      <c r="J145" s="142">
        <f>ROUND(I145*H145,2)</f>
        <v>0</v>
      </c>
      <c r="K145" s="138" t="s">
        <v>1</v>
      </c>
      <c r="L145" s="32"/>
      <c r="M145" s="143" t="s">
        <v>1</v>
      </c>
      <c r="N145" s="144" t="s">
        <v>41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217</v>
      </c>
      <c r="AT145" s="147" t="s">
        <v>193</v>
      </c>
      <c r="AU145" s="147" t="s">
        <v>85</v>
      </c>
      <c r="AY145" s="17" t="s">
        <v>190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83</v>
      </c>
      <c r="BK145" s="148">
        <f>ROUND(I145*H145,2)</f>
        <v>0</v>
      </c>
      <c r="BL145" s="17" t="s">
        <v>217</v>
      </c>
      <c r="BM145" s="147" t="s">
        <v>588</v>
      </c>
    </row>
    <row r="146" spans="2:65" s="11" customFormat="1" ht="22.9" customHeight="1">
      <c r="B146" s="124"/>
      <c r="D146" s="125" t="s">
        <v>75</v>
      </c>
      <c r="E146" s="134" t="s">
        <v>1282</v>
      </c>
      <c r="F146" s="134" t="s">
        <v>1283</v>
      </c>
      <c r="I146" s="127"/>
      <c r="J146" s="135">
        <f>BK146</f>
        <v>0</v>
      </c>
      <c r="L146" s="124"/>
      <c r="M146" s="129"/>
      <c r="P146" s="130">
        <f>P147</f>
        <v>0</v>
      </c>
      <c r="R146" s="130">
        <f>R147</f>
        <v>0</v>
      </c>
      <c r="T146" s="131">
        <f>T147</f>
        <v>0</v>
      </c>
      <c r="AR146" s="125" t="s">
        <v>83</v>
      </c>
      <c r="AT146" s="132" t="s">
        <v>75</v>
      </c>
      <c r="AU146" s="132" t="s">
        <v>83</v>
      </c>
      <c r="AY146" s="125" t="s">
        <v>190</v>
      </c>
      <c r="BK146" s="133">
        <f>BK147</f>
        <v>0</v>
      </c>
    </row>
    <row r="147" spans="2:65" s="1" customFormat="1" ht="24.2" customHeight="1">
      <c r="B147" s="32"/>
      <c r="C147" s="136" t="s">
        <v>349</v>
      </c>
      <c r="D147" s="136" t="s">
        <v>193</v>
      </c>
      <c r="E147" s="137" t="s">
        <v>3888</v>
      </c>
      <c r="F147" s="138" t="s">
        <v>3889</v>
      </c>
      <c r="G147" s="139" t="s">
        <v>380</v>
      </c>
      <c r="H147" s="140">
        <v>142.16</v>
      </c>
      <c r="I147" s="141"/>
      <c r="J147" s="142">
        <f>ROUND(I147*H147,2)</f>
        <v>0</v>
      </c>
      <c r="K147" s="138" t="s">
        <v>1</v>
      </c>
      <c r="L147" s="32"/>
      <c r="M147" s="155" t="s">
        <v>1</v>
      </c>
      <c r="N147" s="156" t="s">
        <v>41</v>
      </c>
      <c r="O147" s="157"/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AR147" s="147" t="s">
        <v>217</v>
      </c>
      <c r="AT147" s="147" t="s">
        <v>193</v>
      </c>
      <c r="AU147" s="147" t="s">
        <v>85</v>
      </c>
      <c r="AY147" s="17" t="s">
        <v>190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83</v>
      </c>
      <c r="BK147" s="148">
        <f>ROUND(I147*H147,2)</f>
        <v>0</v>
      </c>
      <c r="BL147" s="17" t="s">
        <v>217</v>
      </c>
      <c r="BM147" s="147" t="s">
        <v>377</v>
      </c>
    </row>
    <row r="148" spans="2:65" s="1" customFormat="1" ht="6.95" customHeight="1">
      <c r="B148" s="44"/>
      <c r="C148" s="45"/>
      <c r="D148" s="45"/>
      <c r="E148" s="45"/>
      <c r="F148" s="45"/>
      <c r="G148" s="45"/>
      <c r="H148" s="45"/>
      <c r="I148" s="45"/>
      <c r="J148" s="45"/>
      <c r="K148" s="45"/>
      <c r="L148" s="32"/>
    </row>
  </sheetData>
  <sheetProtection algorithmName="SHA-512" hashValue="7Ix10oSad0wMbcWJ3efg/yTqUWBdWyqZPI1ettrMbQL+RuEVsnHx2yJkSWQt73litTGOdzqbd+Haq+Wn+MBGtA==" saltValue="UBw99nWyRCk190CHJ72GIKhL9NLCoSnG8YM2eEyTbRLY86bk6j5SjeA9HmidmDaWIb9hSC9+ZSP9Z0JUkamuvA==" spinCount="100000" sheet="1" objects="1" scenarios="1" formatColumns="0" formatRows="0" autoFilter="0"/>
  <autoFilter ref="C123:K147" xr:uid="{00000000-0009-0000-0000-000012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88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158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56" t="str">
        <f>'Rekapitulace stavby'!K6</f>
        <v>Multifunkční sportovní a kulturní centrum (MFSKC) - křižovatka 4. brána BVV</v>
      </c>
      <c r="F7" s="257"/>
      <c r="G7" s="257"/>
      <c r="H7" s="257"/>
      <c r="L7" s="20"/>
    </row>
    <row r="8" spans="2:46" ht="12" customHeight="1">
      <c r="B8" s="20"/>
      <c r="D8" s="27" t="s">
        <v>159</v>
      </c>
      <c r="L8" s="20"/>
    </row>
    <row r="9" spans="2:46" s="1" customFormat="1" ht="16.5" customHeight="1">
      <c r="B9" s="32"/>
      <c r="E9" s="256" t="s">
        <v>160</v>
      </c>
      <c r="F9" s="255"/>
      <c r="G9" s="255"/>
      <c r="H9" s="255"/>
      <c r="L9" s="32"/>
    </row>
    <row r="10" spans="2:46" s="1" customFormat="1" ht="12" customHeight="1">
      <c r="B10" s="32"/>
      <c r="D10" s="27" t="s">
        <v>161</v>
      </c>
      <c r="L10" s="32"/>
    </row>
    <row r="11" spans="2:46" s="1" customFormat="1" ht="16.5" customHeight="1">
      <c r="B11" s="32"/>
      <c r="E11" s="234" t="s">
        <v>160</v>
      </c>
      <c r="F11" s="255"/>
      <c r="G11" s="255"/>
      <c r="H11" s="255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34</v>
      </c>
      <c r="I14" s="27" t="s">
        <v>22</v>
      </c>
      <c r="J14" s="52" t="str">
        <f>'Rekapitulace stavby'!AN8</f>
        <v>4. 2. 2022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162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8" t="str">
        <f>'Rekapitulace stavby'!E14</f>
        <v>Vyplň údaj</v>
      </c>
      <c r="F20" s="244"/>
      <c r="G20" s="244"/>
      <c r="H20" s="24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48" t="s">
        <v>1</v>
      </c>
      <c r="F29" s="248"/>
      <c r="G29" s="248"/>
      <c r="H29" s="24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ROUND(J126,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ROUND((SUM(BE126:BE150)),  2)</f>
        <v>0</v>
      </c>
      <c r="I35" s="96">
        <v>0.21</v>
      </c>
      <c r="J35" s="86">
        <f>ROUND(((SUM(BE126:BE150))*I35),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ROUND((SUM(BF126:BF150)),  2)</f>
        <v>0</v>
      </c>
      <c r="I36" s="96">
        <v>0.15</v>
      </c>
      <c r="J36" s="86">
        <f>ROUND(((SUM(BF126:BF150))*I36),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ROUND((SUM(BG126:BG150)),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ROUND((SUM(BH126:BH150)),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ROUND((SUM(BI126:BI150)),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163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56" t="str">
        <f>E7</f>
        <v>Multifunkční sportovní a kulturní centrum (MFSKC) - křižovatka 4. brána BVV</v>
      </c>
      <c r="F85" s="257"/>
      <c r="G85" s="257"/>
      <c r="H85" s="257"/>
      <c r="L85" s="32"/>
    </row>
    <row r="86" spans="2:12" ht="12" customHeight="1">
      <c r="B86" s="20"/>
      <c r="C86" s="27" t="s">
        <v>159</v>
      </c>
      <c r="L86" s="20"/>
    </row>
    <row r="87" spans="2:12" s="1" customFormat="1" ht="16.5" customHeight="1">
      <c r="B87" s="32"/>
      <c r="E87" s="256" t="s">
        <v>160</v>
      </c>
      <c r="F87" s="255"/>
      <c r="G87" s="255"/>
      <c r="H87" s="255"/>
      <c r="L87" s="32"/>
    </row>
    <row r="88" spans="2:12" s="1" customFormat="1" ht="12" customHeight="1">
      <c r="B88" s="32"/>
      <c r="C88" s="27" t="s">
        <v>161</v>
      </c>
      <c r="L88" s="32"/>
    </row>
    <row r="89" spans="2:12" s="1" customFormat="1" ht="16.5" customHeight="1">
      <c r="B89" s="32"/>
      <c r="E89" s="234" t="str">
        <f>E11</f>
        <v>000 - Vedlejší a ostatní náklady</v>
      </c>
      <c r="F89" s="255"/>
      <c r="G89" s="255"/>
      <c r="H89" s="255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4. 2. 2022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Statutární město Brno</v>
      </c>
      <c r="I93" s="27" t="s">
        <v>30</v>
      </c>
      <c r="J93" s="30" t="str">
        <f>E23</f>
        <v>VIAPONT s.r.o.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164</v>
      </c>
      <c r="D96" s="97"/>
      <c r="E96" s="97"/>
      <c r="F96" s="97"/>
      <c r="G96" s="97"/>
      <c r="H96" s="97"/>
      <c r="I96" s="97"/>
      <c r="J96" s="106" t="s">
        <v>165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166</v>
      </c>
      <c r="J98" s="66">
        <f>J126</f>
        <v>0</v>
      </c>
      <c r="L98" s="32"/>
      <c r="AU98" s="17" t="s">
        <v>167</v>
      </c>
    </row>
    <row r="99" spans="2:47" s="8" customFormat="1" ht="24.95" customHeight="1">
      <c r="B99" s="108"/>
      <c r="D99" s="109" t="s">
        <v>168</v>
      </c>
      <c r="E99" s="110"/>
      <c r="F99" s="110"/>
      <c r="G99" s="110"/>
      <c r="H99" s="110"/>
      <c r="I99" s="110"/>
      <c r="J99" s="111">
        <f>J127</f>
        <v>0</v>
      </c>
      <c r="L99" s="108"/>
    </row>
    <row r="100" spans="2:47" s="9" customFormat="1" ht="19.899999999999999" customHeight="1">
      <c r="B100" s="112"/>
      <c r="D100" s="113" t="s">
        <v>169</v>
      </c>
      <c r="E100" s="114"/>
      <c r="F100" s="114"/>
      <c r="G100" s="114"/>
      <c r="H100" s="114"/>
      <c r="I100" s="114"/>
      <c r="J100" s="115">
        <f>J128</f>
        <v>0</v>
      </c>
      <c r="L100" s="112"/>
    </row>
    <row r="101" spans="2:47" s="9" customFormat="1" ht="19.899999999999999" customHeight="1">
      <c r="B101" s="112"/>
      <c r="D101" s="113" t="s">
        <v>170</v>
      </c>
      <c r="E101" s="114"/>
      <c r="F101" s="114"/>
      <c r="G101" s="114"/>
      <c r="H101" s="114"/>
      <c r="I101" s="114"/>
      <c r="J101" s="115">
        <f>J138</f>
        <v>0</v>
      </c>
      <c r="L101" s="112"/>
    </row>
    <row r="102" spans="2:47" s="9" customFormat="1" ht="19.899999999999999" customHeight="1">
      <c r="B102" s="112"/>
      <c r="D102" s="113" t="s">
        <v>171</v>
      </c>
      <c r="E102" s="114"/>
      <c r="F102" s="114"/>
      <c r="G102" s="114"/>
      <c r="H102" s="114"/>
      <c r="I102" s="114"/>
      <c r="J102" s="115">
        <f>J142</f>
        <v>0</v>
      </c>
      <c r="L102" s="112"/>
    </row>
    <row r="103" spans="2:47" s="9" customFormat="1" ht="19.899999999999999" customHeight="1">
      <c r="B103" s="112"/>
      <c r="D103" s="113" t="s">
        <v>172</v>
      </c>
      <c r="E103" s="114"/>
      <c r="F103" s="114"/>
      <c r="G103" s="114"/>
      <c r="H103" s="114"/>
      <c r="I103" s="114"/>
      <c r="J103" s="115">
        <f>J146</f>
        <v>0</v>
      </c>
      <c r="L103" s="112"/>
    </row>
    <row r="104" spans="2:47" s="9" customFormat="1" ht="19.899999999999999" customHeight="1">
      <c r="B104" s="112"/>
      <c r="D104" s="113" t="s">
        <v>173</v>
      </c>
      <c r="E104" s="114"/>
      <c r="F104" s="114"/>
      <c r="G104" s="114"/>
      <c r="H104" s="114"/>
      <c r="I104" s="114"/>
      <c r="J104" s="115">
        <f>J149</f>
        <v>0</v>
      </c>
      <c r="L104" s="112"/>
    </row>
    <row r="105" spans="2:47" s="1" customFormat="1" ht="21.75" customHeight="1">
      <c r="B105" s="32"/>
      <c r="L105" s="32"/>
    </row>
    <row r="106" spans="2:47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47" s="1" customFormat="1" ht="6.95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47" s="1" customFormat="1" ht="24.95" customHeight="1">
      <c r="B111" s="32"/>
      <c r="C111" s="21" t="s">
        <v>174</v>
      </c>
      <c r="L111" s="32"/>
    </row>
    <row r="112" spans="2:47" s="1" customFormat="1" ht="6.95" customHeight="1">
      <c r="B112" s="32"/>
      <c r="L112" s="32"/>
    </row>
    <row r="113" spans="2:63" s="1" customFormat="1" ht="12" customHeight="1">
      <c r="B113" s="32"/>
      <c r="C113" s="27" t="s">
        <v>16</v>
      </c>
      <c r="L113" s="32"/>
    </row>
    <row r="114" spans="2:63" s="1" customFormat="1" ht="26.25" customHeight="1">
      <c r="B114" s="32"/>
      <c r="E114" s="256" t="str">
        <f>E7</f>
        <v>Multifunkční sportovní a kulturní centrum (MFSKC) - křižovatka 4. brána BVV</v>
      </c>
      <c r="F114" s="257"/>
      <c r="G114" s="257"/>
      <c r="H114" s="257"/>
      <c r="L114" s="32"/>
    </row>
    <row r="115" spans="2:63" ht="12" customHeight="1">
      <c r="B115" s="20"/>
      <c r="C115" s="27" t="s">
        <v>159</v>
      </c>
      <c r="L115" s="20"/>
    </row>
    <row r="116" spans="2:63" s="1" customFormat="1" ht="16.5" customHeight="1">
      <c r="B116" s="32"/>
      <c r="E116" s="256" t="s">
        <v>160</v>
      </c>
      <c r="F116" s="255"/>
      <c r="G116" s="255"/>
      <c r="H116" s="255"/>
      <c r="L116" s="32"/>
    </row>
    <row r="117" spans="2:63" s="1" customFormat="1" ht="12" customHeight="1">
      <c r="B117" s="32"/>
      <c r="C117" s="27" t="s">
        <v>161</v>
      </c>
      <c r="L117" s="32"/>
    </row>
    <row r="118" spans="2:63" s="1" customFormat="1" ht="16.5" customHeight="1">
      <c r="B118" s="32"/>
      <c r="E118" s="234" t="str">
        <f>E11</f>
        <v>000 - Vedlejší a ostatní náklady</v>
      </c>
      <c r="F118" s="255"/>
      <c r="G118" s="255"/>
      <c r="H118" s="255"/>
      <c r="L118" s="32"/>
    </row>
    <row r="119" spans="2:63" s="1" customFormat="1" ht="6.95" customHeight="1">
      <c r="B119" s="32"/>
      <c r="L119" s="32"/>
    </row>
    <row r="120" spans="2:63" s="1" customFormat="1" ht="12" customHeight="1">
      <c r="B120" s="32"/>
      <c r="C120" s="27" t="s">
        <v>20</v>
      </c>
      <c r="F120" s="25" t="str">
        <f>F14</f>
        <v xml:space="preserve"> </v>
      </c>
      <c r="I120" s="27" t="s">
        <v>22</v>
      </c>
      <c r="J120" s="52" t="str">
        <f>IF(J14="","",J14)</f>
        <v>4. 2. 2022</v>
      </c>
      <c r="L120" s="32"/>
    </row>
    <row r="121" spans="2:63" s="1" customFormat="1" ht="6.95" customHeight="1">
      <c r="B121" s="32"/>
      <c r="L121" s="32"/>
    </row>
    <row r="122" spans="2:63" s="1" customFormat="1" ht="15.2" customHeight="1">
      <c r="B122" s="32"/>
      <c r="C122" s="27" t="s">
        <v>24</v>
      </c>
      <c r="F122" s="25" t="str">
        <f>E17</f>
        <v>Statutární město Brno</v>
      </c>
      <c r="I122" s="27" t="s">
        <v>30</v>
      </c>
      <c r="J122" s="30" t="str">
        <f>E23</f>
        <v>VIAPONT s.r.o.</v>
      </c>
      <c r="L122" s="32"/>
    </row>
    <row r="123" spans="2:63" s="1" customFormat="1" ht="15.2" customHeight="1">
      <c r="B123" s="32"/>
      <c r="C123" s="27" t="s">
        <v>28</v>
      </c>
      <c r="F123" s="25" t="str">
        <f>IF(E20="","",E20)</f>
        <v>Vyplň údaj</v>
      </c>
      <c r="I123" s="27" t="s">
        <v>33</v>
      </c>
      <c r="J123" s="30" t="str">
        <f>E26</f>
        <v xml:space="preserve"> </v>
      </c>
      <c r="L123" s="32"/>
    </row>
    <row r="124" spans="2:63" s="1" customFormat="1" ht="10.35" customHeight="1">
      <c r="B124" s="32"/>
      <c r="L124" s="32"/>
    </row>
    <row r="125" spans="2:63" s="10" customFormat="1" ht="29.25" customHeight="1">
      <c r="B125" s="116"/>
      <c r="C125" s="117" t="s">
        <v>175</v>
      </c>
      <c r="D125" s="118" t="s">
        <v>61</v>
      </c>
      <c r="E125" s="118" t="s">
        <v>57</v>
      </c>
      <c r="F125" s="118" t="s">
        <v>58</v>
      </c>
      <c r="G125" s="118" t="s">
        <v>176</v>
      </c>
      <c r="H125" s="118" t="s">
        <v>177</v>
      </c>
      <c r="I125" s="118" t="s">
        <v>178</v>
      </c>
      <c r="J125" s="118" t="s">
        <v>165</v>
      </c>
      <c r="K125" s="119" t="s">
        <v>179</v>
      </c>
      <c r="L125" s="116"/>
      <c r="M125" s="59" t="s">
        <v>1</v>
      </c>
      <c r="N125" s="60" t="s">
        <v>40</v>
      </c>
      <c r="O125" s="60" t="s">
        <v>180</v>
      </c>
      <c r="P125" s="60" t="s">
        <v>181</v>
      </c>
      <c r="Q125" s="60" t="s">
        <v>182</v>
      </c>
      <c r="R125" s="60" t="s">
        <v>183</v>
      </c>
      <c r="S125" s="60" t="s">
        <v>184</v>
      </c>
      <c r="T125" s="61" t="s">
        <v>185</v>
      </c>
    </row>
    <row r="126" spans="2:63" s="1" customFormat="1" ht="22.9" customHeight="1">
      <c r="B126" s="32"/>
      <c r="C126" s="64" t="s">
        <v>186</v>
      </c>
      <c r="J126" s="120">
        <f>BK126</f>
        <v>0</v>
      </c>
      <c r="L126" s="32"/>
      <c r="M126" s="62"/>
      <c r="N126" s="53"/>
      <c r="O126" s="53"/>
      <c r="P126" s="121">
        <f>P127</f>
        <v>0</v>
      </c>
      <c r="Q126" s="53"/>
      <c r="R126" s="121">
        <f>R127</f>
        <v>0</v>
      </c>
      <c r="S126" s="53"/>
      <c r="T126" s="122">
        <f>T127</f>
        <v>0</v>
      </c>
      <c r="AT126" s="17" t="s">
        <v>75</v>
      </c>
      <c r="AU126" s="17" t="s">
        <v>167</v>
      </c>
      <c r="BK126" s="123">
        <f>BK127</f>
        <v>0</v>
      </c>
    </row>
    <row r="127" spans="2:63" s="11" customFormat="1" ht="25.9" customHeight="1">
      <c r="B127" s="124"/>
      <c r="D127" s="125" t="s">
        <v>75</v>
      </c>
      <c r="E127" s="126" t="s">
        <v>187</v>
      </c>
      <c r="F127" s="126" t="s">
        <v>188</v>
      </c>
      <c r="I127" s="127"/>
      <c r="J127" s="128">
        <f>BK127</f>
        <v>0</v>
      </c>
      <c r="L127" s="124"/>
      <c r="M127" s="129"/>
      <c r="P127" s="130">
        <f>P128+P138+P142+P146+P149</f>
        <v>0</v>
      </c>
      <c r="R127" s="130">
        <f>R128+R138+R142+R146+R149</f>
        <v>0</v>
      </c>
      <c r="T127" s="131">
        <f>T128+T138+T142+T146+T149</f>
        <v>0</v>
      </c>
      <c r="AR127" s="125" t="s">
        <v>189</v>
      </c>
      <c r="AT127" s="132" t="s">
        <v>75</v>
      </c>
      <c r="AU127" s="132" t="s">
        <v>76</v>
      </c>
      <c r="AY127" s="125" t="s">
        <v>190</v>
      </c>
      <c r="BK127" s="133">
        <f>BK128+BK138+BK142+BK146+BK149</f>
        <v>0</v>
      </c>
    </row>
    <row r="128" spans="2:63" s="11" customFormat="1" ht="22.9" customHeight="1">
      <c r="B128" s="124"/>
      <c r="D128" s="125" t="s">
        <v>75</v>
      </c>
      <c r="E128" s="134" t="s">
        <v>191</v>
      </c>
      <c r="F128" s="134" t="s">
        <v>192</v>
      </c>
      <c r="I128" s="127"/>
      <c r="J128" s="135">
        <f>BK128</f>
        <v>0</v>
      </c>
      <c r="L128" s="124"/>
      <c r="M128" s="129"/>
      <c r="P128" s="130">
        <f>SUM(P129:P137)</f>
        <v>0</v>
      </c>
      <c r="R128" s="130">
        <f>SUM(R129:R137)</f>
        <v>0</v>
      </c>
      <c r="T128" s="131">
        <f>SUM(T129:T137)</f>
        <v>0</v>
      </c>
      <c r="AR128" s="125" t="s">
        <v>189</v>
      </c>
      <c r="AT128" s="132" t="s">
        <v>75</v>
      </c>
      <c r="AU128" s="132" t="s">
        <v>83</v>
      </c>
      <c r="AY128" s="125" t="s">
        <v>190</v>
      </c>
      <c r="BK128" s="133">
        <f>SUM(BK129:BK137)</f>
        <v>0</v>
      </c>
    </row>
    <row r="129" spans="2:65" s="1" customFormat="1" ht="16.5" customHeight="1">
      <c r="B129" s="32"/>
      <c r="C129" s="136" t="s">
        <v>83</v>
      </c>
      <c r="D129" s="136" t="s">
        <v>193</v>
      </c>
      <c r="E129" s="137" t="s">
        <v>194</v>
      </c>
      <c r="F129" s="138" t="s">
        <v>195</v>
      </c>
      <c r="G129" s="139" t="s">
        <v>196</v>
      </c>
      <c r="H129" s="140">
        <v>1</v>
      </c>
      <c r="I129" s="141"/>
      <c r="J129" s="142">
        <f>ROUND(I129*H129,2)</f>
        <v>0</v>
      </c>
      <c r="K129" s="138" t="s">
        <v>197</v>
      </c>
      <c r="L129" s="32"/>
      <c r="M129" s="143" t="s">
        <v>1</v>
      </c>
      <c r="N129" s="144" t="s">
        <v>41</v>
      </c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AR129" s="147" t="s">
        <v>198</v>
      </c>
      <c r="AT129" s="147" t="s">
        <v>193</v>
      </c>
      <c r="AU129" s="147" t="s">
        <v>85</v>
      </c>
      <c r="AY129" s="17" t="s">
        <v>190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7" t="s">
        <v>83</v>
      </c>
      <c r="BK129" s="148">
        <f>ROUND(I129*H129,2)</f>
        <v>0</v>
      </c>
      <c r="BL129" s="17" t="s">
        <v>198</v>
      </c>
      <c r="BM129" s="147" t="s">
        <v>199</v>
      </c>
    </row>
    <row r="130" spans="2:65" s="1" customFormat="1">
      <c r="B130" s="32"/>
      <c r="D130" s="149" t="s">
        <v>200</v>
      </c>
      <c r="F130" s="150" t="s">
        <v>201</v>
      </c>
      <c r="I130" s="151"/>
      <c r="L130" s="32"/>
      <c r="M130" s="152"/>
      <c r="T130" s="56"/>
      <c r="AT130" s="17" t="s">
        <v>200</v>
      </c>
      <c r="AU130" s="17" t="s">
        <v>85</v>
      </c>
    </row>
    <row r="131" spans="2:65" s="1" customFormat="1">
      <c r="B131" s="32"/>
      <c r="D131" s="153" t="s">
        <v>202</v>
      </c>
      <c r="F131" s="154" t="s">
        <v>203</v>
      </c>
      <c r="I131" s="151"/>
      <c r="L131" s="32"/>
      <c r="M131" s="152"/>
      <c r="T131" s="56"/>
      <c r="AT131" s="17" t="s">
        <v>202</v>
      </c>
      <c r="AU131" s="17" t="s">
        <v>85</v>
      </c>
    </row>
    <row r="132" spans="2:65" s="1" customFormat="1" ht="16.5" customHeight="1">
      <c r="B132" s="32"/>
      <c r="C132" s="136" t="s">
        <v>85</v>
      </c>
      <c r="D132" s="136" t="s">
        <v>193</v>
      </c>
      <c r="E132" s="137" t="s">
        <v>204</v>
      </c>
      <c r="F132" s="138" t="s">
        <v>205</v>
      </c>
      <c r="G132" s="139" t="s">
        <v>196</v>
      </c>
      <c r="H132" s="140">
        <v>1</v>
      </c>
      <c r="I132" s="141"/>
      <c r="J132" s="142">
        <f>ROUND(I132*H132,2)</f>
        <v>0</v>
      </c>
      <c r="K132" s="138" t="s">
        <v>197</v>
      </c>
      <c r="L132" s="32"/>
      <c r="M132" s="143" t="s">
        <v>1</v>
      </c>
      <c r="N132" s="144" t="s">
        <v>41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198</v>
      </c>
      <c r="AT132" s="147" t="s">
        <v>193</v>
      </c>
      <c r="AU132" s="147" t="s">
        <v>85</v>
      </c>
      <c r="AY132" s="17" t="s">
        <v>190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83</v>
      </c>
      <c r="BK132" s="148">
        <f>ROUND(I132*H132,2)</f>
        <v>0</v>
      </c>
      <c r="BL132" s="17" t="s">
        <v>198</v>
      </c>
      <c r="BM132" s="147" t="s">
        <v>206</v>
      </c>
    </row>
    <row r="133" spans="2:65" s="1" customFormat="1">
      <c r="B133" s="32"/>
      <c r="D133" s="149" t="s">
        <v>200</v>
      </c>
      <c r="F133" s="150" t="s">
        <v>207</v>
      </c>
      <c r="I133" s="151"/>
      <c r="L133" s="32"/>
      <c r="M133" s="152"/>
      <c r="T133" s="56"/>
      <c r="AT133" s="17" t="s">
        <v>200</v>
      </c>
      <c r="AU133" s="17" t="s">
        <v>85</v>
      </c>
    </row>
    <row r="134" spans="2:65" s="1" customFormat="1">
      <c r="B134" s="32"/>
      <c r="D134" s="153" t="s">
        <v>202</v>
      </c>
      <c r="F134" s="154" t="s">
        <v>208</v>
      </c>
      <c r="I134" s="151"/>
      <c r="L134" s="32"/>
      <c r="M134" s="152"/>
      <c r="T134" s="56"/>
      <c r="AT134" s="17" t="s">
        <v>202</v>
      </c>
      <c r="AU134" s="17" t="s">
        <v>85</v>
      </c>
    </row>
    <row r="135" spans="2:65" s="1" customFormat="1" ht="16.5" customHeight="1">
      <c r="B135" s="32"/>
      <c r="C135" s="136" t="s">
        <v>209</v>
      </c>
      <c r="D135" s="136" t="s">
        <v>193</v>
      </c>
      <c r="E135" s="137" t="s">
        <v>210</v>
      </c>
      <c r="F135" s="138" t="s">
        <v>211</v>
      </c>
      <c r="G135" s="139" t="s">
        <v>196</v>
      </c>
      <c r="H135" s="140">
        <v>1</v>
      </c>
      <c r="I135" s="141"/>
      <c r="J135" s="142">
        <f>ROUND(I135*H135,2)</f>
        <v>0</v>
      </c>
      <c r="K135" s="138" t="s">
        <v>197</v>
      </c>
      <c r="L135" s="32"/>
      <c r="M135" s="143" t="s">
        <v>1</v>
      </c>
      <c r="N135" s="144" t="s">
        <v>41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198</v>
      </c>
      <c r="AT135" s="147" t="s">
        <v>193</v>
      </c>
      <c r="AU135" s="147" t="s">
        <v>85</v>
      </c>
      <c r="AY135" s="17" t="s">
        <v>190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83</v>
      </c>
      <c r="BK135" s="148">
        <f>ROUND(I135*H135,2)</f>
        <v>0</v>
      </c>
      <c r="BL135" s="17" t="s">
        <v>198</v>
      </c>
      <c r="BM135" s="147" t="s">
        <v>212</v>
      </c>
    </row>
    <row r="136" spans="2:65" s="1" customFormat="1">
      <c r="B136" s="32"/>
      <c r="D136" s="149" t="s">
        <v>200</v>
      </c>
      <c r="F136" s="150" t="s">
        <v>213</v>
      </c>
      <c r="I136" s="151"/>
      <c r="L136" s="32"/>
      <c r="M136" s="152"/>
      <c r="T136" s="56"/>
      <c r="AT136" s="17" t="s">
        <v>200</v>
      </c>
      <c r="AU136" s="17" t="s">
        <v>85</v>
      </c>
    </row>
    <row r="137" spans="2:65" s="1" customFormat="1">
      <c r="B137" s="32"/>
      <c r="D137" s="153" t="s">
        <v>202</v>
      </c>
      <c r="F137" s="154" t="s">
        <v>214</v>
      </c>
      <c r="I137" s="151"/>
      <c r="L137" s="32"/>
      <c r="M137" s="152"/>
      <c r="T137" s="56"/>
      <c r="AT137" s="17" t="s">
        <v>202</v>
      </c>
      <c r="AU137" s="17" t="s">
        <v>85</v>
      </c>
    </row>
    <row r="138" spans="2:65" s="11" customFormat="1" ht="22.9" customHeight="1">
      <c r="B138" s="124"/>
      <c r="D138" s="125" t="s">
        <v>75</v>
      </c>
      <c r="E138" s="134" t="s">
        <v>215</v>
      </c>
      <c r="F138" s="134" t="s">
        <v>216</v>
      </c>
      <c r="I138" s="127"/>
      <c r="J138" s="135">
        <f>BK138</f>
        <v>0</v>
      </c>
      <c r="L138" s="124"/>
      <c r="M138" s="129"/>
      <c r="P138" s="130">
        <f>SUM(P139:P141)</f>
        <v>0</v>
      </c>
      <c r="R138" s="130">
        <f>SUM(R139:R141)</f>
        <v>0</v>
      </c>
      <c r="T138" s="131">
        <f>SUM(T139:T141)</f>
        <v>0</v>
      </c>
      <c r="AR138" s="125" t="s">
        <v>189</v>
      </c>
      <c r="AT138" s="132" t="s">
        <v>75</v>
      </c>
      <c r="AU138" s="132" t="s">
        <v>83</v>
      </c>
      <c r="AY138" s="125" t="s">
        <v>190</v>
      </c>
      <c r="BK138" s="133">
        <f>SUM(BK139:BK141)</f>
        <v>0</v>
      </c>
    </row>
    <row r="139" spans="2:65" s="1" customFormat="1" ht="16.5" customHeight="1">
      <c r="B139" s="32"/>
      <c r="C139" s="136" t="s">
        <v>217</v>
      </c>
      <c r="D139" s="136" t="s">
        <v>193</v>
      </c>
      <c r="E139" s="137" t="s">
        <v>218</v>
      </c>
      <c r="F139" s="138" t="s">
        <v>216</v>
      </c>
      <c r="G139" s="139" t="s">
        <v>196</v>
      </c>
      <c r="H139" s="140">
        <v>1</v>
      </c>
      <c r="I139" s="141"/>
      <c r="J139" s="142">
        <f>ROUND(I139*H139,2)</f>
        <v>0</v>
      </c>
      <c r="K139" s="138" t="s">
        <v>197</v>
      </c>
      <c r="L139" s="32"/>
      <c r="M139" s="143" t="s">
        <v>1</v>
      </c>
      <c r="N139" s="144" t="s">
        <v>41</v>
      </c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AR139" s="147" t="s">
        <v>198</v>
      </c>
      <c r="AT139" s="147" t="s">
        <v>193</v>
      </c>
      <c r="AU139" s="147" t="s">
        <v>85</v>
      </c>
      <c r="AY139" s="17" t="s">
        <v>190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7" t="s">
        <v>83</v>
      </c>
      <c r="BK139" s="148">
        <f>ROUND(I139*H139,2)</f>
        <v>0</v>
      </c>
      <c r="BL139" s="17" t="s">
        <v>198</v>
      </c>
      <c r="BM139" s="147" t="s">
        <v>219</v>
      </c>
    </row>
    <row r="140" spans="2:65" s="1" customFormat="1">
      <c r="B140" s="32"/>
      <c r="D140" s="149" t="s">
        <v>200</v>
      </c>
      <c r="F140" s="150" t="s">
        <v>220</v>
      </c>
      <c r="I140" s="151"/>
      <c r="L140" s="32"/>
      <c r="M140" s="152"/>
      <c r="T140" s="56"/>
      <c r="AT140" s="17" t="s">
        <v>200</v>
      </c>
      <c r="AU140" s="17" t="s">
        <v>85</v>
      </c>
    </row>
    <row r="141" spans="2:65" s="1" customFormat="1">
      <c r="B141" s="32"/>
      <c r="D141" s="153" t="s">
        <v>202</v>
      </c>
      <c r="F141" s="154" t="s">
        <v>221</v>
      </c>
      <c r="I141" s="151"/>
      <c r="L141" s="32"/>
      <c r="M141" s="152"/>
      <c r="T141" s="56"/>
      <c r="AT141" s="17" t="s">
        <v>202</v>
      </c>
      <c r="AU141" s="17" t="s">
        <v>85</v>
      </c>
    </row>
    <row r="142" spans="2:65" s="11" customFormat="1" ht="22.9" customHeight="1">
      <c r="B142" s="124"/>
      <c r="D142" s="125" t="s">
        <v>75</v>
      </c>
      <c r="E142" s="134" t="s">
        <v>222</v>
      </c>
      <c r="F142" s="134" t="s">
        <v>223</v>
      </c>
      <c r="I142" s="127"/>
      <c r="J142" s="135">
        <f>BK142</f>
        <v>0</v>
      </c>
      <c r="L142" s="124"/>
      <c r="M142" s="129"/>
      <c r="P142" s="130">
        <f>SUM(P143:P145)</f>
        <v>0</v>
      </c>
      <c r="R142" s="130">
        <f>SUM(R143:R145)</f>
        <v>0</v>
      </c>
      <c r="T142" s="131">
        <f>SUM(T143:T145)</f>
        <v>0</v>
      </c>
      <c r="AR142" s="125" t="s">
        <v>189</v>
      </c>
      <c r="AT142" s="132" t="s">
        <v>75</v>
      </c>
      <c r="AU142" s="132" t="s">
        <v>83</v>
      </c>
      <c r="AY142" s="125" t="s">
        <v>190</v>
      </c>
      <c r="BK142" s="133">
        <f>SUM(BK143:BK145)</f>
        <v>0</v>
      </c>
    </row>
    <row r="143" spans="2:65" s="1" customFormat="1" ht="16.5" customHeight="1">
      <c r="B143" s="32"/>
      <c r="C143" s="136" t="s">
        <v>189</v>
      </c>
      <c r="D143" s="136" t="s">
        <v>193</v>
      </c>
      <c r="E143" s="137" t="s">
        <v>224</v>
      </c>
      <c r="F143" s="138" t="s">
        <v>225</v>
      </c>
      <c r="G143" s="139" t="s">
        <v>196</v>
      </c>
      <c r="H143" s="140">
        <v>1</v>
      </c>
      <c r="I143" s="141"/>
      <c r="J143" s="142">
        <f>ROUND(I143*H143,2)</f>
        <v>0</v>
      </c>
      <c r="K143" s="138" t="s">
        <v>197</v>
      </c>
      <c r="L143" s="32"/>
      <c r="M143" s="143" t="s">
        <v>1</v>
      </c>
      <c r="N143" s="144" t="s">
        <v>41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198</v>
      </c>
      <c r="AT143" s="147" t="s">
        <v>193</v>
      </c>
      <c r="AU143" s="147" t="s">
        <v>85</v>
      </c>
      <c r="AY143" s="17" t="s">
        <v>190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7" t="s">
        <v>83</v>
      </c>
      <c r="BK143" s="148">
        <f>ROUND(I143*H143,2)</f>
        <v>0</v>
      </c>
      <c r="BL143" s="17" t="s">
        <v>198</v>
      </c>
      <c r="BM143" s="147" t="s">
        <v>226</v>
      </c>
    </row>
    <row r="144" spans="2:65" s="1" customFormat="1">
      <c r="B144" s="32"/>
      <c r="D144" s="149" t="s">
        <v>200</v>
      </c>
      <c r="F144" s="150" t="s">
        <v>227</v>
      </c>
      <c r="I144" s="151"/>
      <c r="L144" s="32"/>
      <c r="M144" s="152"/>
      <c r="T144" s="56"/>
      <c r="AT144" s="17" t="s">
        <v>200</v>
      </c>
      <c r="AU144" s="17" t="s">
        <v>85</v>
      </c>
    </row>
    <row r="145" spans="2:65" s="1" customFormat="1">
      <c r="B145" s="32"/>
      <c r="D145" s="153" t="s">
        <v>202</v>
      </c>
      <c r="F145" s="154" t="s">
        <v>228</v>
      </c>
      <c r="I145" s="151"/>
      <c r="L145" s="32"/>
      <c r="M145" s="152"/>
      <c r="T145" s="56"/>
      <c r="AT145" s="17" t="s">
        <v>202</v>
      </c>
      <c r="AU145" s="17" t="s">
        <v>85</v>
      </c>
    </row>
    <row r="146" spans="2:65" s="11" customFormat="1" ht="22.9" customHeight="1">
      <c r="B146" s="124"/>
      <c r="D146" s="125" t="s">
        <v>75</v>
      </c>
      <c r="E146" s="134" t="s">
        <v>229</v>
      </c>
      <c r="F146" s="134" t="s">
        <v>230</v>
      </c>
      <c r="I146" s="127"/>
      <c r="J146" s="135">
        <f>BK146</f>
        <v>0</v>
      </c>
      <c r="L146" s="124"/>
      <c r="M146" s="129"/>
      <c r="P146" s="130">
        <f>SUM(P147:P148)</f>
        <v>0</v>
      </c>
      <c r="R146" s="130">
        <f>SUM(R147:R148)</f>
        <v>0</v>
      </c>
      <c r="T146" s="131">
        <f>SUM(T147:T148)</f>
        <v>0</v>
      </c>
      <c r="AR146" s="125" t="s">
        <v>189</v>
      </c>
      <c r="AT146" s="132" t="s">
        <v>75</v>
      </c>
      <c r="AU146" s="132" t="s">
        <v>83</v>
      </c>
      <c r="AY146" s="125" t="s">
        <v>190</v>
      </c>
      <c r="BK146" s="133">
        <f>SUM(BK147:BK148)</f>
        <v>0</v>
      </c>
    </row>
    <row r="147" spans="2:65" s="1" customFormat="1" ht="16.5" customHeight="1">
      <c r="B147" s="32"/>
      <c r="C147" s="136" t="s">
        <v>231</v>
      </c>
      <c r="D147" s="136" t="s">
        <v>193</v>
      </c>
      <c r="E147" s="137" t="s">
        <v>232</v>
      </c>
      <c r="F147" s="138" t="s">
        <v>233</v>
      </c>
      <c r="G147" s="139" t="s">
        <v>196</v>
      </c>
      <c r="H147" s="140">
        <v>1</v>
      </c>
      <c r="I147" s="141"/>
      <c r="J147" s="142">
        <f>ROUND(I147*H147,2)</f>
        <v>0</v>
      </c>
      <c r="K147" s="138" t="s">
        <v>1</v>
      </c>
      <c r="L147" s="32"/>
      <c r="M147" s="143" t="s">
        <v>1</v>
      </c>
      <c r="N147" s="144" t="s">
        <v>41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198</v>
      </c>
      <c r="AT147" s="147" t="s">
        <v>193</v>
      </c>
      <c r="AU147" s="147" t="s">
        <v>85</v>
      </c>
      <c r="AY147" s="17" t="s">
        <v>190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83</v>
      </c>
      <c r="BK147" s="148">
        <f>ROUND(I147*H147,2)</f>
        <v>0</v>
      </c>
      <c r="BL147" s="17" t="s">
        <v>198</v>
      </c>
      <c r="BM147" s="147" t="s">
        <v>234</v>
      </c>
    </row>
    <row r="148" spans="2:65" s="1" customFormat="1">
      <c r="B148" s="32"/>
      <c r="D148" s="153" t="s">
        <v>202</v>
      </c>
      <c r="F148" s="154" t="s">
        <v>235</v>
      </c>
      <c r="I148" s="151"/>
      <c r="L148" s="32"/>
      <c r="M148" s="152"/>
      <c r="T148" s="56"/>
      <c r="AT148" s="17" t="s">
        <v>202</v>
      </c>
      <c r="AU148" s="17" t="s">
        <v>85</v>
      </c>
    </row>
    <row r="149" spans="2:65" s="11" customFormat="1" ht="22.9" customHeight="1">
      <c r="B149" s="124"/>
      <c r="D149" s="125" t="s">
        <v>75</v>
      </c>
      <c r="E149" s="134" t="s">
        <v>236</v>
      </c>
      <c r="F149" s="134" t="s">
        <v>237</v>
      </c>
      <c r="I149" s="127"/>
      <c r="J149" s="135">
        <f>BK149</f>
        <v>0</v>
      </c>
      <c r="L149" s="124"/>
      <c r="M149" s="129"/>
      <c r="P149" s="130">
        <f>P150</f>
        <v>0</v>
      </c>
      <c r="R149" s="130">
        <f>R150</f>
        <v>0</v>
      </c>
      <c r="T149" s="131">
        <f>T150</f>
        <v>0</v>
      </c>
      <c r="AR149" s="125" t="s">
        <v>189</v>
      </c>
      <c r="AT149" s="132" t="s">
        <v>75</v>
      </c>
      <c r="AU149" s="132" t="s">
        <v>83</v>
      </c>
      <c r="AY149" s="125" t="s">
        <v>190</v>
      </c>
      <c r="BK149" s="133">
        <f>BK150</f>
        <v>0</v>
      </c>
    </row>
    <row r="150" spans="2:65" s="1" customFormat="1" ht="16.5" customHeight="1">
      <c r="B150" s="32"/>
      <c r="C150" s="136" t="s">
        <v>238</v>
      </c>
      <c r="D150" s="136" t="s">
        <v>193</v>
      </c>
      <c r="E150" s="137" t="s">
        <v>239</v>
      </c>
      <c r="F150" s="138" t="s">
        <v>240</v>
      </c>
      <c r="G150" s="139" t="s">
        <v>196</v>
      </c>
      <c r="H150" s="140">
        <v>1</v>
      </c>
      <c r="I150" s="141"/>
      <c r="J150" s="142">
        <f>ROUND(I150*H150,2)</f>
        <v>0</v>
      </c>
      <c r="K150" s="138" t="s">
        <v>1</v>
      </c>
      <c r="L150" s="32"/>
      <c r="M150" s="155" t="s">
        <v>1</v>
      </c>
      <c r="N150" s="156" t="s">
        <v>41</v>
      </c>
      <c r="O150" s="157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AR150" s="147" t="s">
        <v>198</v>
      </c>
      <c r="AT150" s="147" t="s">
        <v>193</v>
      </c>
      <c r="AU150" s="147" t="s">
        <v>85</v>
      </c>
      <c r="AY150" s="17" t="s">
        <v>190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83</v>
      </c>
      <c r="BK150" s="148">
        <f>ROUND(I150*H150,2)</f>
        <v>0</v>
      </c>
      <c r="BL150" s="17" t="s">
        <v>198</v>
      </c>
      <c r="BM150" s="147" t="s">
        <v>241</v>
      </c>
    </row>
    <row r="151" spans="2:65" s="1" customFormat="1" ht="6.95" customHeight="1">
      <c r="B151" s="44"/>
      <c r="C151" s="45"/>
      <c r="D151" s="45"/>
      <c r="E151" s="45"/>
      <c r="F151" s="45"/>
      <c r="G151" s="45"/>
      <c r="H151" s="45"/>
      <c r="I151" s="45"/>
      <c r="J151" s="45"/>
      <c r="K151" s="45"/>
      <c r="L151" s="32"/>
    </row>
  </sheetData>
  <sheetProtection algorithmName="SHA-512" hashValue="cOK3Yvb1+e//eFDjhCRAoHoR9FqZW3r8AuQlu0oz7+mKj9Le8yPWs6aR4d8QTcM4jV93t0QxYsfFVZw4sSlokQ==" saltValue="p6apfJPSYc6sWyq6tS4I/zg3kcf6UJYX31EMtn27rEg3ih7ik0ntGNsCXhijkZrDxXl6OCG8lvDB3C9CHo7AXQ==" spinCount="100000" sheet="1" objects="1" scenarios="1" formatColumns="0" formatRows="0" autoFilter="0"/>
  <autoFilter ref="C125:K150" xr:uid="{00000000-0009-0000-0000-000001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hyperlinks>
    <hyperlink ref="F130" r:id="rId1" xr:uid="{00000000-0004-0000-0100-000000000000}"/>
    <hyperlink ref="F133" r:id="rId2" xr:uid="{00000000-0004-0000-0100-000001000000}"/>
    <hyperlink ref="F136" r:id="rId3" xr:uid="{00000000-0004-0000-0100-000002000000}"/>
    <hyperlink ref="F140" r:id="rId4" xr:uid="{00000000-0004-0000-0100-000003000000}"/>
    <hyperlink ref="F144" r:id="rId5" xr:uid="{00000000-0004-0000-01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1:H5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8"/>
      <c r="C3" s="19"/>
      <c r="D3" s="19"/>
      <c r="E3" s="19"/>
      <c r="F3" s="19"/>
      <c r="G3" s="19"/>
      <c r="H3" s="20"/>
    </row>
    <row r="4" spans="2:8" ht="24.95" customHeight="1">
      <c r="B4" s="20"/>
      <c r="C4" s="21" t="s">
        <v>3947</v>
      </c>
      <c r="H4" s="20"/>
    </row>
    <row r="5" spans="2:8" ht="12" customHeight="1">
      <c r="B5" s="20"/>
      <c r="C5" s="24" t="s">
        <v>13</v>
      </c>
      <c r="D5" s="248" t="s">
        <v>14</v>
      </c>
      <c r="E5" s="259"/>
      <c r="F5" s="259"/>
      <c r="H5" s="20"/>
    </row>
    <row r="6" spans="2:8" ht="36.950000000000003" customHeight="1">
      <c r="B6" s="20"/>
      <c r="C6" s="26" t="s">
        <v>16</v>
      </c>
      <c r="D6" s="245" t="s">
        <v>17</v>
      </c>
      <c r="E6" s="259"/>
      <c r="F6" s="259"/>
      <c r="H6" s="20"/>
    </row>
    <row r="7" spans="2:8" ht="16.5" customHeight="1">
      <c r="B7" s="20"/>
      <c r="C7" s="27" t="s">
        <v>22</v>
      </c>
      <c r="D7" s="52" t="str">
        <f>'Rekapitulace stavby'!AN8</f>
        <v>4. 2. 2022</v>
      </c>
      <c r="H7" s="20"/>
    </row>
    <row r="8" spans="2:8" s="1" customFormat="1" ht="10.9" customHeight="1">
      <c r="B8" s="32"/>
      <c r="H8" s="32"/>
    </row>
    <row r="9" spans="2:8" s="10" customFormat="1" ht="29.25" customHeight="1">
      <c r="B9" s="116"/>
      <c r="C9" s="117" t="s">
        <v>57</v>
      </c>
      <c r="D9" s="118" t="s">
        <v>58</v>
      </c>
      <c r="E9" s="118" t="s">
        <v>176</v>
      </c>
      <c r="F9" s="119" t="s">
        <v>3948</v>
      </c>
      <c r="H9" s="116"/>
    </row>
    <row r="10" spans="2:8" s="1" customFormat="1" ht="26.45" customHeight="1">
      <c r="B10" s="32"/>
      <c r="C10" s="206" t="s">
        <v>3949</v>
      </c>
      <c r="D10" s="206" t="s">
        <v>137</v>
      </c>
      <c r="H10" s="32"/>
    </row>
    <row r="11" spans="2:8" s="1" customFormat="1" ht="16.899999999999999" customHeight="1">
      <c r="B11" s="32"/>
      <c r="C11" s="207" t="s">
        <v>3646</v>
      </c>
      <c r="D11" s="208" t="s">
        <v>3646</v>
      </c>
      <c r="E11" s="209" t="s">
        <v>1</v>
      </c>
      <c r="F11" s="210">
        <v>49.755000000000003</v>
      </c>
      <c r="H11" s="32"/>
    </row>
    <row r="12" spans="2:8" s="1" customFormat="1" ht="16.899999999999999" customHeight="1">
      <c r="B12" s="32"/>
      <c r="C12" s="211" t="s">
        <v>1</v>
      </c>
      <c r="D12" s="211" t="s">
        <v>3637</v>
      </c>
      <c r="E12" s="17" t="s">
        <v>1</v>
      </c>
      <c r="F12" s="212">
        <v>0</v>
      </c>
      <c r="H12" s="32"/>
    </row>
    <row r="13" spans="2:8" s="1" customFormat="1" ht="16.899999999999999" customHeight="1">
      <c r="B13" s="32"/>
      <c r="C13" s="211" t="s">
        <v>1</v>
      </c>
      <c r="D13" s="211" t="s">
        <v>3638</v>
      </c>
      <c r="E13" s="17" t="s">
        <v>1</v>
      </c>
      <c r="F13" s="212">
        <v>0</v>
      </c>
      <c r="H13" s="32"/>
    </row>
    <row r="14" spans="2:8" s="1" customFormat="1" ht="16.899999999999999" customHeight="1">
      <c r="B14" s="32"/>
      <c r="C14" s="211" t="s">
        <v>1</v>
      </c>
      <c r="D14" s="211" t="s">
        <v>3639</v>
      </c>
      <c r="E14" s="17" t="s">
        <v>1</v>
      </c>
      <c r="F14" s="212">
        <v>15.784000000000001</v>
      </c>
      <c r="H14" s="32"/>
    </row>
    <row r="15" spans="2:8" s="1" customFormat="1" ht="16.899999999999999" customHeight="1">
      <c r="B15" s="32"/>
      <c r="C15" s="211" t="s">
        <v>1</v>
      </c>
      <c r="D15" s="211" t="s">
        <v>3640</v>
      </c>
      <c r="E15" s="17" t="s">
        <v>1</v>
      </c>
      <c r="F15" s="212">
        <v>0.73599999999999999</v>
      </c>
      <c r="H15" s="32"/>
    </row>
    <row r="16" spans="2:8" s="1" customFormat="1" ht="16.899999999999999" customHeight="1">
      <c r="B16" s="32"/>
      <c r="C16" s="211" t="s">
        <v>1</v>
      </c>
      <c r="D16" s="211" t="s">
        <v>3641</v>
      </c>
      <c r="E16" s="17" t="s">
        <v>1</v>
      </c>
      <c r="F16" s="212">
        <v>0</v>
      </c>
      <c r="H16" s="32"/>
    </row>
    <row r="17" spans="2:8" s="1" customFormat="1" ht="16.899999999999999" customHeight="1">
      <c r="B17" s="32"/>
      <c r="C17" s="211" t="s">
        <v>1</v>
      </c>
      <c r="D17" s="211" t="s">
        <v>3642</v>
      </c>
      <c r="E17" s="17" t="s">
        <v>1</v>
      </c>
      <c r="F17" s="212">
        <v>90.561000000000007</v>
      </c>
      <c r="H17" s="32"/>
    </row>
    <row r="18" spans="2:8" s="1" customFormat="1" ht="16.899999999999999" customHeight="1">
      <c r="B18" s="32"/>
      <c r="C18" s="211" t="s">
        <v>1</v>
      </c>
      <c r="D18" s="211" t="s">
        <v>3643</v>
      </c>
      <c r="E18" s="17" t="s">
        <v>1</v>
      </c>
      <c r="F18" s="212">
        <v>-61.503</v>
      </c>
      <c r="H18" s="32"/>
    </row>
    <row r="19" spans="2:8" s="1" customFormat="1" ht="16.899999999999999" customHeight="1">
      <c r="B19" s="32"/>
      <c r="C19" s="211" t="s">
        <v>1</v>
      </c>
      <c r="D19" s="211" t="s">
        <v>3644</v>
      </c>
      <c r="E19" s="17" t="s">
        <v>1</v>
      </c>
      <c r="F19" s="212">
        <v>4.2229999999999999</v>
      </c>
      <c r="H19" s="32"/>
    </row>
    <row r="20" spans="2:8" s="1" customFormat="1" ht="16.899999999999999" customHeight="1">
      <c r="B20" s="32"/>
      <c r="C20" s="211" t="s">
        <v>1</v>
      </c>
      <c r="D20" s="211" t="s">
        <v>3645</v>
      </c>
      <c r="E20" s="17" t="s">
        <v>1</v>
      </c>
      <c r="F20" s="212">
        <v>-4.5999999999999999E-2</v>
      </c>
      <c r="H20" s="32"/>
    </row>
    <row r="21" spans="2:8" s="1" customFormat="1" ht="16.899999999999999" customHeight="1">
      <c r="B21" s="32"/>
      <c r="C21" s="211" t="s">
        <v>3646</v>
      </c>
      <c r="D21" s="211" t="s">
        <v>267</v>
      </c>
      <c r="E21" s="17" t="s">
        <v>1</v>
      </c>
      <c r="F21" s="212">
        <v>49.755000000000003</v>
      </c>
      <c r="H21" s="32"/>
    </row>
    <row r="22" spans="2:8" s="1" customFormat="1" ht="16.899999999999999" customHeight="1">
      <c r="B22" s="32"/>
      <c r="C22" s="207" t="s">
        <v>3654</v>
      </c>
      <c r="D22" s="208" t="s">
        <v>3654</v>
      </c>
      <c r="E22" s="209" t="s">
        <v>1</v>
      </c>
      <c r="F22" s="210">
        <v>206.5</v>
      </c>
      <c r="H22" s="32"/>
    </row>
    <row r="23" spans="2:8" s="1" customFormat="1" ht="16.899999999999999" customHeight="1">
      <c r="B23" s="32"/>
      <c r="C23" s="211" t="s">
        <v>1</v>
      </c>
      <c r="D23" s="211" t="s">
        <v>3651</v>
      </c>
      <c r="E23" s="17" t="s">
        <v>1</v>
      </c>
      <c r="F23" s="212">
        <v>0</v>
      </c>
      <c r="H23" s="32"/>
    </row>
    <row r="24" spans="2:8" s="1" customFormat="1" ht="16.899999999999999" customHeight="1">
      <c r="B24" s="32"/>
      <c r="C24" s="211" t="s">
        <v>1</v>
      </c>
      <c r="D24" s="211" t="s">
        <v>3652</v>
      </c>
      <c r="E24" s="17" t="s">
        <v>1</v>
      </c>
      <c r="F24" s="212">
        <v>197.3</v>
      </c>
      <c r="H24" s="32"/>
    </row>
    <row r="25" spans="2:8" s="1" customFormat="1" ht="16.899999999999999" customHeight="1">
      <c r="B25" s="32"/>
      <c r="C25" s="211" t="s">
        <v>1</v>
      </c>
      <c r="D25" s="211" t="s">
        <v>3653</v>
      </c>
      <c r="E25" s="17" t="s">
        <v>1</v>
      </c>
      <c r="F25" s="212">
        <v>9.1999999999999993</v>
      </c>
      <c r="H25" s="32"/>
    </row>
    <row r="26" spans="2:8" s="1" customFormat="1" ht="16.899999999999999" customHeight="1">
      <c r="B26" s="32"/>
      <c r="C26" s="211" t="s">
        <v>3654</v>
      </c>
      <c r="D26" s="211" t="s">
        <v>267</v>
      </c>
      <c r="E26" s="17" t="s">
        <v>1</v>
      </c>
      <c r="F26" s="212">
        <v>206.5</v>
      </c>
      <c r="H26" s="32"/>
    </row>
    <row r="27" spans="2:8" s="1" customFormat="1" ht="16.899999999999999" customHeight="1">
      <c r="B27" s="32"/>
      <c r="C27" s="207" t="s">
        <v>3569</v>
      </c>
      <c r="D27" s="208" t="s">
        <v>1</v>
      </c>
      <c r="E27" s="209" t="s">
        <v>1</v>
      </c>
      <c r="F27" s="210">
        <v>323.16800000000001</v>
      </c>
      <c r="H27" s="32"/>
    </row>
    <row r="28" spans="2:8" s="1" customFormat="1" ht="16.899999999999999" customHeight="1">
      <c r="B28" s="32"/>
      <c r="C28" s="211" t="s">
        <v>1</v>
      </c>
      <c r="D28" s="211" t="s">
        <v>3607</v>
      </c>
      <c r="E28" s="17" t="s">
        <v>1</v>
      </c>
      <c r="F28" s="212">
        <v>0</v>
      </c>
      <c r="H28" s="32"/>
    </row>
    <row r="29" spans="2:8" s="1" customFormat="1" ht="16.899999999999999" customHeight="1">
      <c r="B29" s="32"/>
      <c r="C29" s="211" t="s">
        <v>1</v>
      </c>
      <c r="D29" s="211" t="s">
        <v>3608</v>
      </c>
      <c r="E29" s="17" t="s">
        <v>1</v>
      </c>
      <c r="F29" s="212">
        <v>310.74799999999999</v>
      </c>
      <c r="H29" s="32"/>
    </row>
    <row r="30" spans="2:8" s="1" customFormat="1" ht="16.899999999999999" customHeight="1">
      <c r="B30" s="32"/>
      <c r="C30" s="211" t="s">
        <v>1</v>
      </c>
      <c r="D30" s="211" t="s">
        <v>3609</v>
      </c>
      <c r="E30" s="17" t="s">
        <v>1</v>
      </c>
      <c r="F30" s="212">
        <v>12.42</v>
      </c>
      <c r="H30" s="32"/>
    </row>
    <row r="31" spans="2:8" s="1" customFormat="1" ht="16.899999999999999" customHeight="1">
      <c r="B31" s="32"/>
      <c r="C31" s="211" t="s">
        <v>3569</v>
      </c>
      <c r="D31" s="211" t="s">
        <v>267</v>
      </c>
      <c r="E31" s="17" t="s">
        <v>1</v>
      </c>
      <c r="F31" s="212">
        <v>323.16800000000001</v>
      </c>
      <c r="H31" s="32"/>
    </row>
    <row r="32" spans="2:8" s="1" customFormat="1" ht="16.899999999999999" customHeight="1">
      <c r="B32" s="32"/>
      <c r="C32" s="213" t="s">
        <v>3950</v>
      </c>
      <c r="H32" s="32"/>
    </row>
    <row r="33" spans="2:8" s="1" customFormat="1">
      <c r="B33" s="32"/>
      <c r="C33" s="211" t="s">
        <v>3603</v>
      </c>
      <c r="D33" s="211" t="s">
        <v>3604</v>
      </c>
      <c r="E33" s="17" t="s">
        <v>284</v>
      </c>
      <c r="F33" s="212">
        <v>323.16800000000001</v>
      </c>
      <c r="H33" s="32"/>
    </row>
    <row r="34" spans="2:8" s="1" customFormat="1">
      <c r="B34" s="32"/>
      <c r="C34" s="211" t="s">
        <v>569</v>
      </c>
      <c r="D34" s="211" t="s">
        <v>570</v>
      </c>
      <c r="E34" s="17" t="s">
        <v>284</v>
      </c>
      <c r="F34" s="212">
        <v>527.60299999999995</v>
      </c>
      <c r="H34" s="32"/>
    </row>
    <row r="35" spans="2:8" s="1" customFormat="1">
      <c r="B35" s="32"/>
      <c r="C35" s="211" t="s">
        <v>3664</v>
      </c>
      <c r="D35" s="211" t="s">
        <v>3665</v>
      </c>
      <c r="E35" s="17" t="s">
        <v>284</v>
      </c>
      <c r="F35" s="212">
        <v>118.733</v>
      </c>
      <c r="H35" s="32"/>
    </row>
    <row r="36" spans="2:8" s="1" customFormat="1">
      <c r="B36" s="32"/>
      <c r="C36" s="211" t="s">
        <v>589</v>
      </c>
      <c r="D36" s="211" t="s">
        <v>590</v>
      </c>
      <c r="E36" s="17" t="s">
        <v>284</v>
      </c>
      <c r="F36" s="212">
        <v>323.16800000000001</v>
      </c>
      <c r="H36" s="32"/>
    </row>
    <row r="37" spans="2:8" s="1" customFormat="1">
      <c r="B37" s="32"/>
      <c r="C37" s="211" t="s">
        <v>3620</v>
      </c>
      <c r="D37" s="211" t="s">
        <v>387</v>
      </c>
      <c r="E37" s="17" t="s">
        <v>284</v>
      </c>
      <c r="F37" s="212">
        <v>323.16800000000001</v>
      </c>
      <c r="H37" s="32"/>
    </row>
    <row r="38" spans="2:8" s="1" customFormat="1">
      <c r="B38" s="32"/>
      <c r="C38" s="211" t="s">
        <v>626</v>
      </c>
      <c r="D38" s="211" t="s">
        <v>627</v>
      </c>
      <c r="E38" s="17" t="s">
        <v>380</v>
      </c>
      <c r="F38" s="212">
        <v>213.71899999999999</v>
      </c>
      <c r="H38" s="32"/>
    </row>
    <row r="39" spans="2:8" s="1" customFormat="1" ht="16.899999999999999" customHeight="1">
      <c r="B39" s="32"/>
      <c r="C39" s="207" t="s">
        <v>3571</v>
      </c>
      <c r="D39" s="208" t="s">
        <v>1</v>
      </c>
      <c r="E39" s="209" t="s">
        <v>1</v>
      </c>
      <c r="F39" s="210">
        <v>153.30000000000001</v>
      </c>
      <c r="H39" s="32"/>
    </row>
    <row r="40" spans="2:8" s="1" customFormat="1" ht="16.899999999999999" customHeight="1">
      <c r="B40" s="32"/>
      <c r="C40" s="211" t="s">
        <v>1</v>
      </c>
      <c r="D40" s="211" t="s">
        <v>3589</v>
      </c>
      <c r="E40" s="17" t="s">
        <v>1</v>
      </c>
      <c r="F40" s="212">
        <v>0</v>
      </c>
      <c r="H40" s="32"/>
    </row>
    <row r="41" spans="2:8" s="1" customFormat="1" ht="16.899999999999999" customHeight="1">
      <c r="B41" s="32"/>
      <c r="C41" s="211" t="s">
        <v>1</v>
      </c>
      <c r="D41" s="211" t="s">
        <v>3590</v>
      </c>
      <c r="E41" s="17" t="s">
        <v>1</v>
      </c>
      <c r="F41" s="212">
        <v>148.05000000000001</v>
      </c>
      <c r="H41" s="32"/>
    </row>
    <row r="42" spans="2:8" s="1" customFormat="1" ht="16.899999999999999" customHeight="1">
      <c r="B42" s="32"/>
      <c r="C42" s="211" t="s">
        <v>1</v>
      </c>
      <c r="D42" s="211" t="s">
        <v>3591</v>
      </c>
      <c r="E42" s="17" t="s">
        <v>1</v>
      </c>
      <c r="F42" s="212">
        <v>5.25</v>
      </c>
      <c r="H42" s="32"/>
    </row>
    <row r="43" spans="2:8" s="1" customFormat="1" ht="16.899999999999999" customHeight="1">
      <c r="B43" s="32"/>
      <c r="C43" s="211" t="s">
        <v>3571</v>
      </c>
      <c r="D43" s="211" t="s">
        <v>267</v>
      </c>
      <c r="E43" s="17" t="s">
        <v>1</v>
      </c>
      <c r="F43" s="212">
        <v>153.30000000000001</v>
      </c>
      <c r="H43" s="32"/>
    </row>
    <row r="44" spans="2:8" s="1" customFormat="1" ht="16.899999999999999" customHeight="1">
      <c r="B44" s="32"/>
      <c r="C44" s="213" t="s">
        <v>3950</v>
      </c>
      <c r="H44" s="32"/>
    </row>
    <row r="45" spans="2:8" s="1" customFormat="1" ht="16.899999999999999" customHeight="1">
      <c r="B45" s="32"/>
      <c r="C45" s="211" t="s">
        <v>3585</v>
      </c>
      <c r="D45" s="211" t="s">
        <v>3586</v>
      </c>
      <c r="E45" s="17" t="s">
        <v>253</v>
      </c>
      <c r="F45" s="212">
        <v>153.30000000000001</v>
      </c>
      <c r="H45" s="32"/>
    </row>
    <row r="46" spans="2:8" s="1" customFormat="1">
      <c r="B46" s="32"/>
      <c r="C46" s="211" t="s">
        <v>3592</v>
      </c>
      <c r="D46" s="211" t="s">
        <v>3593</v>
      </c>
      <c r="E46" s="17" t="s">
        <v>284</v>
      </c>
      <c r="F46" s="212">
        <v>30.66</v>
      </c>
      <c r="H46" s="32"/>
    </row>
    <row r="47" spans="2:8" s="1" customFormat="1">
      <c r="B47" s="32"/>
      <c r="C47" s="211" t="s">
        <v>3598</v>
      </c>
      <c r="D47" s="211" t="s">
        <v>3599</v>
      </c>
      <c r="E47" s="17" t="s">
        <v>284</v>
      </c>
      <c r="F47" s="212">
        <v>30.66</v>
      </c>
      <c r="H47" s="32"/>
    </row>
    <row r="48" spans="2:8" s="1" customFormat="1" ht="16.899999999999999" customHeight="1">
      <c r="B48" s="32"/>
      <c r="C48" s="207" t="s">
        <v>3573</v>
      </c>
      <c r="D48" s="208" t="s">
        <v>1</v>
      </c>
      <c r="E48" s="209" t="s">
        <v>1</v>
      </c>
      <c r="F48" s="210">
        <v>204.435</v>
      </c>
      <c r="H48" s="32"/>
    </row>
    <row r="49" spans="2:8" s="1" customFormat="1" ht="16.899999999999999" customHeight="1">
      <c r="B49" s="32"/>
      <c r="C49" s="211" t="s">
        <v>1</v>
      </c>
      <c r="D49" s="211" t="s">
        <v>3661</v>
      </c>
      <c r="E49" s="17" t="s">
        <v>1</v>
      </c>
      <c r="F49" s="212">
        <v>0</v>
      </c>
      <c r="H49" s="32"/>
    </row>
    <row r="50" spans="2:8" s="1" customFormat="1" ht="16.899999999999999" customHeight="1">
      <c r="B50" s="32"/>
      <c r="C50" s="211" t="s">
        <v>1</v>
      </c>
      <c r="D50" s="211" t="s">
        <v>3662</v>
      </c>
      <c r="E50" s="17" t="s">
        <v>1</v>
      </c>
      <c r="F50" s="212">
        <v>195.327</v>
      </c>
      <c r="H50" s="32"/>
    </row>
    <row r="51" spans="2:8" s="1" customFormat="1" ht="16.899999999999999" customHeight="1">
      <c r="B51" s="32"/>
      <c r="C51" s="211" t="s">
        <v>1</v>
      </c>
      <c r="D51" s="211" t="s">
        <v>3663</v>
      </c>
      <c r="E51" s="17" t="s">
        <v>1</v>
      </c>
      <c r="F51" s="212">
        <v>9.1080000000000005</v>
      </c>
      <c r="H51" s="32"/>
    </row>
    <row r="52" spans="2:8" s="1" customFormat="1" ht="16.899999999999999" customHeight="1">
      <c r="B52" s="32"/>
      <c r="C52" s="211" t="s">
        <v>3573</v>
      </c>
      <c r="D52" s="211" t="s">
        <v>267</v>
      </c>
      <c r="E52" s="17" t="s">
        <v>1</v>
      </c>
      <c r="F52" s="212">
        <v>204.435</v>
      </c>
      <c r="H52" s="32"/>
    </row>
    <row r="53" spans="2:8" s="1" customFormat="1" ht="16.899999999999999" customHeight="1">
      <c r="B53" s="32"/>
      <c r="C53" s="213" t="s">
        <v>3950</v>
      </c>
      <c r="H53" s="32"/>
    </row>
    <row r="54" spans="2:8" s="1" customFormat="1">
      <c r="B54" s="32"/>
      <c r="C54" s="211" t="s">
        <v>3657</v>
      </c>
      <c r="D54" s="211" t="s">
        <v>3658</v>
      </c>
      <c r="E54" s="17" t="s">
        <v>284</v>
      </c>
      <c r="F54" s="212">
        <v>204.435</v>
      </c>
      <c r="H54" s="32"/>
    </row>
    <row r="55" spans="2:8" s="1" customFormat="1">
      <c r="B55" s="32"/>
      <c r="C55" s="211" t="s">
        <v>569</v>
      </c>
      <c r="D55" s="211" t="s">
        <v>570</v>
      </c>
      <c r="E55" s="17" t="s">
        <v>284</v>
      </c>
      <c r="F55" s="212">
        <v>527.60299999999995</v>
      </c>
      <c r="H55" s="32"/>
    </row>
    <row r="56" spans="2:8" s="1" customFormat="1">
      <c r="B56" s="32"/>
      <c r="C56" s="211" t="s">
        <v>3664</v>
      </c>
      <c r="D56" s="211" t="s">
        <v>3665</v>
      </c>
      <c r="E56" s="17" t="s">
        <v>284</v>
      </c>
      <c r="F56" s="212">
        <v>118.733</v>
      </c>
      <c r="H56" s="32"/>
    </row>
    <row r="57" spans="2:8" s="1" customFormat="1">
      <c r="B57" s="32"/>
      <c r="C57" s="211" t="s">
        <v>626</v>
      </c>
      <c r="D57" s="211" t="s">
        <v>627</v>
      </c>
      <c r="E57" s="17" t="s">
        <v>380</v>
      </c>
      <c r="F57" s="212">
        <v>213.71899999999999</v>
      </c>
      <c r="H57" s="32"/>
    </row>
    <row r="58" spans="2:8" s="1" customFormat="1" ht="7.35" customHeight="1">
      <c r="B58" s="44"/>
      <c r="C58" s="45"/>
      <c r="D58" s="45"/>
      <c r="E58" s="45"/>
      <c r="F58" s="45"/>
      <c r="G58" s="45"/>
      <c r="H58" s="32"/>
    </row>
    <row r="59" spans="2:8" s="1" customFormat="1"/>
  </sheetData>
  <sheetProtection algorithmName="SHA-512" hashValue="x3M1r9IGe0i9Dd+Sj+KQhxxXDf2KAonRiJFiomlLoowozhjPWe1R26+ckjoi/HiUeOEDkaZlHf9G7Ml5iLSb5w==" saltValue="FCeCQZwt1v3FscrMwoKa2hWRvMn44RvLmcxxBpPSFNGE2+fBJSYDlNr4Z6DauN+fNm4Nqtys9v9hs1ETv3A3Wg==" spinCount="100000" sheet="1" objects="1" scenarios="1" formatColumns="0" formatRows="0"/>
  <mergeCells count="2">
    <mergeCell ref="D5:F5"/>
    <mergeCell ref="D6:F6"/>
  </mergeCells>
  <pageMargins left="0" right="0" top="0" bottom="0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3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93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158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56" t="str">
        <f>'Rekapitulace stavby'!K6</f>
        <v>Multifunkční sportovní a kulturní centrum (MFSKC) - křižovatka 4. brána BVV</v>
      </c>
      <c r="F7" s="257"/>
      <c r="G7" s="257"/>
      <c r="H7" s="257"/>
      <c r="L7" s="20"/>
    </row>
    <row r="8" spans="2:46" ht="12" customHeight="1">
      <c r="B8" s="20"/>
      <c r="D8" s="27" t="s">
        <v>159</v>
      </c>
      <c r="L8" s="20"/>
    </row>
    <row r="9" spans="2:46" s="1" customFormat="1" ht="16.5" customHeight="1">
      <c r="B9" s="32"/>
      <c r="E9" s="256" t="s">
        <v>242</v>
      </c>
      <c r="F9" s="255"/>
      <c r="G9" s="255"/>
      <c r="H9" s="255"/>
      <c r="L9" s="32"/>
    </row>
    <row r="10" spans="2:46" s="1" customFormat="1" ht="12" customHeight="1">
      <c r="B10" s="32"/>
      <c r="D10" s="27" t="s">
        <v>161</v>
      </c>
      <c r="L10" s="32"/>
    </row>
    <row r="11" spans="2:46" s="1" customFormat="1" ht="16.5" customHeight="1">
      <c r="B11" s="32"/>
      <c r="E11" s="234" t="s">
        <v>242</v>
      </c>
      <c r="F11" s="255"/>
      <c r="G11" s="255"/>
      <c r="H11" s="255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4. 2. 2022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8" t="str">
        <f>'Rekapitulace stavby'!E14</f>
        <v>Vyplň údaj</v>
      </c>
      <c r="F20" s="244"/>
      <c r="G20" s="244"/>
      <c r="H20" s="24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48" t="s">
        <v>1</v>
      </c>
      <c r="F29" s="248"/>
      <c r="G29" s="248"/>
      <c r="H29" s="24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ROUND(J124,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ROUND((SUM(BE124:BE233)),  2)</f>
        <v>0</v>
      </c>
      <c r="I35" s="96">
        <v>0.21</v>
      </c>
      <c r="J35" s="86">
        <f>ROUND(((SUM(BE124:BE233))*I35),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ROUND((SUM(BF124:BF233)),  2)</f>
        <v>0</v>
      </c>
      <c r="I36" s="96">
        <v>0.15</v>
      </c>
      <c r="J36" s="86">
        <f>ROUND(((SUM(BF124:BF233))*I36),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ROUND((SUM(BG124:BG233)),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ROUND((SUM(BH124:BH233)),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ROUND((SUM(BI124:BI233)),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163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56" t="str">
        <f>E7</f>
        <v>Multifunkční sportovní a kulturní centrum (MFSKC) - křižovatka 4. brána BVV</v>
      </c>
      <c r="F85" s="257"/>
      <c r="G85" s="257"/>
      <c r="H85" s="257"/>
      <c r="L85" s="32"/>
    </row>
    <row r="86" spans="2:12" ht="12" customHeight="1">
      <c r="B86" s="20"/>
      <c r="C86" s="27" t="s">
        <v>159</v>
      </c>
      <c r="L86" s="20"/>
    </row>
    <row r="87" spans="2:12" s="1" customFormat="1" ht="16.5" customHeight="1">
      <c r="B87" s="32"/>
      <c r="E87" s="256" t="s">
        <v>242</v>
      </c>
      <c r="F87" s="255"/>
      <c r="G87" s="255"/>
      <c r="H87" s="255"/>
      <c r="L87" s="32"/>
    </row>
    <row r="88" spans="2:12" s="1" customFormat="1" ht="12" customHeight="1">
      <c r="B88" s="32"/>
      <c r="C88" s="27" t="s">
        <v>161</v>
      </c>
      <c r="L88" s="32"/>
    </row>
    <row r="89" spans="2:12" s="1" customFormat="1" ht="16.5" customHeight="1">
      <c r="B89" s="32"/>
      <c r="E89" s="234" t="str">
        <f>E11</f>
        <v>020 - Příprava území</v>
      </c>
      <c r="F89" s="255"/>
      <c r="G89" s="255"/>
      <c r="H89" s="255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Brno</v>
      </c>
      <c r="I91" s="27" t="s">
        <v>22</v>
      </c>
      <c r="J91" s="52" t="str">
        <f>IF(J14="","",J14)</f>
        <v>4. 2. 2022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Brněnské komunikace a.s.</v>
      </c>
      <c r="I93" s="27" t="s">
        <v>30</v>
      </c>
      <c r="J93" s="30" t="str">
        <f>E23</f>
        <v>VIAPONT s.r.o.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164</v>
      </c>
      <c r="D96" s="97"/>
      <c r="E96" s="97"/>
      <c r="F96" s="97"/>
      <c r="G96" s="97"/>
      <c r="H96" s="97"/>
      <c r="I96" s="97"/>
      <c r="J96" s="106" t="s">
        <v>165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166</v>
      </c>
      <c r="J98" s="66">
        <f>J124</f>
        <v>0</v>
      </c>
      <c r="L98" s="32"/>
      <c r="AU98" s="17" t="s">
        <v>167</v>
      </c>
    </row>
    <row r="99" spans="2:47" s="8" customFormat="1" ht="24.95" customHeight="1">
      <c r="B99" s="108"/>
      <c r="D99" s="109" t="s">
        <v>243</v>
      </c>
      <c r="E99" s="110"/>
      <c r="F99" s="110"/>
      <c r="G99" s="110"/>
      <c r="H99" s="110"/>
      <c r="I99" s="110"/>
      <c r="J99" s="111">
        <f>J125</f>
        <v>0</v>
      </c>
      <c r="L99" s="108"/>
    </row>
    <row r="100" spans="2:47" s="9" customFormat="1" ht="19.899999999999999" customHeight="1">
      <c r="B100" s="112"/>
      <c r="D100" s="113" t="s">
        <v>244</v>
      </c>
      <c r="E100" s="114"/>
      <c r="F100" s="114"/>
      <c r="G100" s="114"/>
      <c r="H100" s="114"/>
      <c r="I100" s="114"/>
      <c r="J100" s="115">
        <f>J126</f>
        <v>0</v>
      </c>
      <c r="L100" s="112"/>
    </row>
    <row r="101" spans="2:47" s="9" customFormat="1" ht="19.899999999999999" customHeight="1">
      <c r="B101" s="112"/>
      <c r="D101" s="113" t="s">
        <v>245</v>
      </c>
      <c r="E101" s="114"/>
      <c r="F101" s="114"/>
      <c r="G101" s="114"/>
      <c r="H101" s="114"/>
      <c r="I101" s="114"/>
      <c r="J101" s="115">
        <f>J201</f>
        <v>0</v>
      </c>
      <c r="L101" s="112"/>
    </row>
    <row r="102" spans="2:47" s="9" customFormat="1" ht="19.899999999999999" customHeight="1">
      <c r="B102" s="112"/>
      <c r="D102" s="113" t="s">
        <v>246</v>
      </c>
      <c r="E102" s="114"/>
      <c r="F102" s="114"/>
      <c r="G102" s="114"/>
      <c r="H102" s="114"/>
      <c r="I102" s="114"/>
      <c r="J102" s="115">
        <f>J228</f>
        <v>0</v>
      </c>
      <c r="L102" s="112"/>
    </row>
    <row r="103" spans="2:47" s="1" customFormat="1" ht="21.75" customHeight="1">
      <c r="B103" s="32"/>
      <c r="L103" s="32"/>
    </row>
    <row r="104" spans="2:47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47" s="1" customFormat="1" ht="6.95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47" s="1" customFormat="1" ht="24.95" customHeight="1">
      <c r="B109" s="32"/>
      <c r="C109" s="21" t="s">
        <v>174</v>
      </c>
      <c r="L109" s="32"/>
    </row>
    <row r="110" spans="2:47" s="1" customFormat="1" ht="6.95" customHeight="1">
      <c r="B110" s="32"/>
      <c r="L110" s="32"/>
    </row>
    <row r="111" spans="2:47" s="1" customFormat="1" ht="12" customHeight="1">
      <c r="B111" s="32"/>
      <c r="C111" s="27" t="s">
        <v>16</v>
      </c>
      <c r="L111" s="32"/>
    </row>
    <row r="112" spans="2:47" s="1" customFormat="1" ht="26.25" customHeight="1">
      <c r="B112" s="32"/>
      <c r="E112" s="256" t="str">
        <f>E7</f>
        <v>Multifunkční sportovní a kulturní centrum (MFSKC) - křižovatka 4. brána BVV</v>
      </c>
      <c r="F112" s="257"/>
      <c r="G112" s="257"/>
      <c r="H112" s="257"/>
      <c r="L112" s="32"/>
    </row>
    <row r="113" spans="2:65" ht="12" customHeight="1">
      <c r="B113" s="20"/>
      <c r="C113" s="27" t="s">
        <v>159</v>
      </c>
      <c r="L113" s="20"/>
    </row>
    <row r="114" spans="2:65" s="1" customFormat="1" ht="16.5" customHeight="1">
      <c r="B114" s="32"/>
      <c r="E114" s="256" t="s">
        <v>242</v>
      </c>
      <c r="F114" s="255"/>
      <c r="G114" s="255"/>
      <c r="H114" s="255"/>
      <c r="L114" s="32"/>
    </row>
    <row r="115" spans="2:65" s="1" customFormat="1" ht="12" customHeight="1">
      <c r="B115" s="32"/>
      <c r="C115" s="27" t="s">
        <v>161</v>
      </c>
      <c r="L115" s="32"/>
    </row>
    <row r="116" spans="2:65" s="1" customFormat="1" ht="16.5" customHeight="1">
      <c r="B116" s="32"/>
      <c r="E116" s="234" t="str">
        <f>E11</f>
        <v>020 - Příprava území</v>
      </c>
      <c r="F116" s="255"/>
      <c r="G116" s="255"/>
      <c r="H116" s="255"/>
      <c r="L116" s="32"/>
    </row>
    <row r="117" spans="2:65" s="1" customFormat="1" ht="6.95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F14</f>
        <v>Brno</v>
      </c>
      <c r="I118" s="27" t="s">
        <v>22</v>
      </c>
      <c r="J118" s="52" t="str">
        <f>IF(J14="","",J14)</f>
        <v>4. 2. 2022</v>
      </c>
      <c r="L118" s="32"/>
    </row>
    <row r="119" spans="2:65" s="1" customFormat="1" ht="6.95" customHeight="1">
      <c r="B119" s="32"/>
      <c r="L119" s="32"/>
    </row>
    <row r="120" spans="2:65" s="1" customFormat="1" ht="15.2" customHeight="1">
      <c r="B120" s="32"/>
      <c r="C120" s="27" t="s">
        <v>24</v>
      </c>
      <c r="F120" s="25" t="str">
        <f>E17</f>
        <v>Brněnské komunikace a.s.</v>
      </c>
      <c r="I120" s="27" t="s">
        <v>30</v>
      </c>
      <c r="J120" s="30" t="str">
        <f>E23</f>
        <v>VIAPONT s.r.o.</v>
      </c>
      <c r="L120" s="32"/>
    </row>
    <row r="121" spans="2:65" s="1" customFormat="1" ht="15.2" customHeight="1">
      <c r="B121" s="32"/>
      <c r="C121" s="27" t="s">
        <v>28</v>
      </c>
      <c r="F121" s="25" t="str">
        <f>IF(E20="","",E20)</f>
        <v>Vyplň údaj</v>
      </c>
      <c r="I121" s="27" t="s">
        <v>33</v>
      </c>
      <c r="J121" s="30" t="str">
        <f>E26</f>
        <v xml:space="preserve"> 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6"/>
      <c r="C123" s="117" t="s">
        <v>175</v>
      </c>
      <c r="D123" s="118" t="s">
        <v>61</v>
      </c>
      <c r="E123" s="118" t="s">
        <v>57</v>
      </c>
      <c r="F123" s="118" t="s">
        <v>58</v>
      </c>
      <c r="G123" s="118" t="s">
        <v>176</v>
      </c>
      <c r="H123" s="118" t="s">
        <v>177</v>
      </c>
      <c r="I123" s="118" t="s">
        <v>178</v>
      </c>
      <c r="J123" s="118" t="s">
        <v>165</v>
      </c>
      <c r="K123" s="119" t="s">
        <v>179</v>
      </c>
      <c r="L123" s="116"/>
      <c r="M123" s="59" t="s">
        <v>1</v>
      </c>
      <c r="N123" s="60" t="s">
        <v>40</v>
      </c>
      <c r="O123" s="60" t="s">
        <v>180</v>
      </c>
      <c r="P123" s="60" t="s">
        <v>181</v>
      </c>
      <c r="Q123" s="60" t="s">
        <v>182</v>
      </c>
      <c r="R123" s="60" t="s">
        <v>183</v>
      </c>
      <c r="S123" s="60" t="s">
        <v>184</v>
      </c>
      <c r="T123" s="61" t="s">
        <v>185</v>
      </c>
    </row>
    <row r="124" spans="2:65" s="1" customFormat="1" ht="22.9" customHeight="1">
      <c r="B124" s="32"/>
      <c r="C124" s="64" t="s">
        <v>186</v>
      </c>
      <c r="J124" s="120">
        <f>BK124</f>
        <v>0</v>
      </c>
      <c r="L124" s="32"/>
      <c r="M124" s="62"/>
      <c r="N124" s="53"/>
      <c r="O124" s="53"/>
      <c r="P124" s="121">
        <f>P125</f>
        <v>0</v>
      </c>
      <c r="Q124" s="53"/>
      <c r="R124" s="121">
        <f>R125</f>
        <v>0</v>
      </c>
      <c r="S124" s="53"/>
      <c r="T124" s="122">
        <f>T125</f>
        <v>1.4907950000000001</v>
      </c>
      <c r="AT124" s="17" t="s">
        <v>75</v>
      </c>
      <c r="AU124" s="17" t="s">
        <v>167</v>
      </c>
      <c r="BK124" s="123">
        <f>BK125</f>
        <v>0</v>
      </c>
    </row>
    <row r="125" spans="2:65" s="11" customFormat="1" ht="25.9" customHeight="1">
      <c r="B125" s="124"/>
      <c r="D125" s="125" t="s">
        <v>75</v>
      </c>
      <c r="E125" s="126" t="s">
        <v>247</v>
      </c>
      <c r="F125" s="126" t="s">
        <v>248</v>
      </c>
      <c r="I125" s="127"/>
      <c r="J125" s="128">
        <f>BK125</f>
        <v>0</v>
      </c>
      <c r="L125" s="124"/>
      <c r="M125" s="129"/>
      <c r="P125" s="130">
        <f>P126+P201+P228</f>
        <v>0</v>
      </c>
      <c r="R125" s="130">
        <f>R126+R201+R228</f>
        <v>0</v>
      </c>
      <c r="T125" s="131">
        <f>T126+T201+T228</f>
        <v>1.4907950000000001</v>
      </c>
      <c r="AR125" s="125" t="s">
        <v>83</v>
      </c>
      <c r="AT125" s="132" t="s">
        <v>75</v>
      </c>
      <c r="AU125" s="132" t="s">
        <v>76</v>
      </c>
      <c r="AY125" s="125" t="s">
        <v>190</v>
      </c>
      <c r="BK125" s="133">
        <f>BK126+BK201+BK228</f>
        <v>0</v>
      </c>
    </row>
    <row r="126" spans="2:65" s="11" customFormat="1" ht="22.9" customHeight="1">
      <c r="B126" s="124"/>
      <c r="D126" s="125" t="s">
        <v>75</v>
      </c>
      <c r="E126" s="134" t="s">
        <v>83</v>
      </c>
      <c r="F126" s="134" t="s">
        <v>249</v>
      </c>
      <c r="I126" s="127"/>
      <c r="J126" s="135">
        <f>BK126</f>
        <v>0</v>
      </c>
      <c r="L126" s="124"/>
      <c r="M126" s="129"/>
      <c r="P126" s="130">
        <f>SUM(P127:P200)</f>
        <v>0</v>
      </c>
      <c r="R126" s="130">
        <f>SUM(R127:R200)</f>
        <v>0</v>
      </c>
      <c r="T126" s="131">
        <f>SUM(T127:T200)</f>
        <v>0</v>
      </c>
      <c r="AR126" s="125" t="s">
        <v>83</v>
      </c>
      <c r="AT126" s="132" t="s">
        <v>75</v>
      </c>
      <c r="AU126" s="132" t="s">
        <v>83</v>
      </c>
      <c r="AY126" s="125" t="s">
        <v>190</v>
      </c>
      <c r="BK126" s="133">
        <f>SUM(BK127:BK200)</f>
        <v>0</v>
      </c>
    </row>
    <row r="127" spans="2:65" s="1" customFormat="1" ht="49.15" customHeight="1">
      <c r="B127" s="32"/>
      <c r="C127" s="136" t="s">
        <v>250</v>
      </c>
      <c r="D127" s="136" t="s">
        <v>193</v>
      </c>
      <c r="E127" s="137" t="s">
        <v>251</v>
      </c>
      <c r="F127" s="138" t="s">
        <v>252</v>
      </c>
      <c r="G127" s="139" t="s">
        <v>253</v>
      </c>
      <c r="H127" s="140">
        <v>607</v>
      </c>
      <c r="I127" s="141"/>
      <c r="J127" s="142">
        <f>ROUND(I127*H127,2)</f>
        <v>0</v>
      </c>
      <c r="K127" s="138" t="s">
        <v>197</v>
      </c>
      <c r="L127" s="32"/>
      <c r="M127" s="143" t="s">
        <v>1</v>
      </c>
      <c r="N127" s="144" t="s">
        <v>41</v>
      </c>
      <c r="P127" s="145">
        <f>O127*H127</f>
        <v>0</v>
      </c>
      <c r="Q127" s="145">
        <v>0</v>
      </c>
      <c r="R127" s="145">
        <f>Q127*H127</f>
        <v>0</v>
      </c>
      <c r="S127" s="145">
        <v>0</v>
      </c>
      <c r="T127" s="146">
        <f>S127*H127</f>
        <v>0</v>
      </c>
      <c r="AR127" s="147" t="s">
        <v>217</v>
      </c>
      <c r="AT127" s="147" t="s">
        <v>193</v>
      </c>
      <c r="AU127" s="147" t="s">
        <v>85</v>
      </c>
      <c r="AY127" s="17" t="s">
        <v>190</v>
      </c>
      <c r="BE127" s="148">
        <f>IF(N127="základní",J127,0)</f>
        <v>0</v>
      </c>
      <c r="BF127" s="148">
        <f>IF(N127="snížená",J127,0)</f>
        <v>0</v>
      </c>
      <c r="BG127" s="148">
        <f>IF(N127="zákl. přenesená",J127,0)</f>
        <v>0</v>
      </c>
      <c r="BH127" s="148">
        <f>IF(N127="sníž. přenesená",J127,0)</f>
        <v>0</v>
      </c>
      <c r="BI127" s="148">
        <f>IF(N127="nulová",J127,0)</f>
        <v>0</v>
      </c>
      <c r="BJ127" s="17" t="s">
        <v>83</v>
      </c>
      <c r="BK127" s="148">
        <f>ROUND(I127*H127,2)</f>
        <v>0</v>
      </c>
      <c r="BL127" s="17" t="s">
        <v>217</v>
      </c>
      <c r="BM127" s="147" t="s">
        <v>254</v>
      </c>
    </row>
    <row r="128" spans="2:65" s="1" customFormat="1">
      <c r="B128" s="32"/>
      <c r="D128" s="149" t="s">
        <v>200</v>
      </c>
      <c r="F128" s="150" t="s">
        <v>255</v>
      </c>
      <c r="I128" s="151"/>
      <c r="L128" s="32"/>
      <c r="M128" s="152"/>
      <c r="T128" s="56"/>
      <c r="AT128" s="17" t="s">
        <v>200</v>
      </c>
      <c r="AU128" s="17" t="s">
        <v>85</v>
      </c>
    </row>
    <row r="129" spans="2:65" s="12" customFormat="1">
      <c r="B129" s="160"/>
      <c r="D129" s="153" t="s">
        <v>256</v>
      </c>
      <c r="E129" s="161" t="s">
        <v>1</v>
      </c>
      <c r="F129" s="162" t="s">
        <v>257</v>
      </c>
      <c r="H129" s="163">
        <v>607</v>
      </c>
      <c r="I129" s="164"/>
      <c r="L129" s="160"/>
      <c r="M129" s="165"/>
      <c r="T129" s="166"/>
      <c r="AT129" s="161" t="s">
        <v>256</v>
      </c>
      <c r="AU129" s="161" t="s">
        <v>85</v>
      </c>
      <c r="AV129" s="12" t="s">
        <v>85</v>
      </c>
      <c r="AW129" s="12" t="s">
        <v>32</v>
      </c>
      <c r="AX129" s="12" t="s">
        <v>83</v>
      </c>
      <c r="AY129" s="161" t="s">
        <v>190</v>
      </c>
    </row>
    <row r="130" spans="2:65" s="1" customFormat="1" ht="16.5" customHeight="1">
      <c r="B130" s="32"/>
      <c r="C130" s="136" t="s">
        <v>258</v>
      </c>
      <c r="D130" s="136" t="s">
        <v>193</v>
      </c>
      <c r="E130" s="137" t="s">
        <v>259</v>
      </c>
      <c r="F130" s="138" t="s">
        <v>260</v>
      </c>
      <c r="G130" s="139" t="s">
        <v>253</v>
      </c>
      <c r="H130" s="140">
        <v>2251.12</v>
      </c>
      <c r="I130" s="141"/>
      <c r="J130" s="142">
        <f>ROUND(I130*H130,2)</f>
        <v>0</v>
      </c>
      <c r="K130" s="138" t="s">
        <v>197</v>
      </c>
      <c r="L130" s="32"/>
      <c r="M130" s="143" t="s">
        <v>1</v>
      </c>
      <c r="N130" s="144" t="s">
        <v>41</v>
      </c>
      <c r="P130" s="145">
        <f>O130*H130</f>
        <v>0</v>
      </c>
      <c r="Q130" s="145">
        <v>0</v>
      </c>
      <c r="R130" s="145">
        <f>Q130*H130</f>
        <v>0</v>
      </c>
      <c r="S130" s="145">
        <v>0</v>
      </c>
      <c r="T130" s="146">
        <f>S130*H130</f>
        <v>0</v>
      </c>
      <c r="AR130" s="147" t="s">
        <v>217</v>
      </c>
      <c r="AT130" s="147" t="s">
        <v>193</v>
      </c>
      <c r="AU130" s="147" t="s">
        <v>85</v>
      </c>
      <c r="AY130" s="17" t="s">
        <v>190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7" t="s">
        <v>83</v>
      </c>
      <c r="BK130" s="148">
        <f>ROUND(I130*H130,2)</f>
        <v>0</v>
      </c>
      <c r="BL130" s="17" t="s">
        <v>217</v>
      </c>
      <c r="BM130" s="147" t="s">
        <v>261</v>
      </c>
    </row>
    <row r="131" spans="2:65" s="1" customFormat="1">
      <c r="B131" s="32"/>
      <c r="D131" s="149" t="s">
        <v>200</v>
      </c>
      <c r="F131" s="150" t="s">
        <v>262</v>
      </c>
      <c r="I131" s="151"/>
      <c r="L131" s="32"/>
      <c r="M131" s="152"/>
      <c r="T131" s="56"/>
      <c r="AT131" s="17" t="s">
        <v>200</v>
      </c>
      <c r="AU131" s="17" t="s">
        <v>85</v>
      </c>
    </row>
    <row r="132" spans="2:65" s="13" customFormat="1">
      <c r="B132" s="167"/>
      <c r="D132" s="153" t="s">
        <v>256</v>
      </c>
      <c r="E132" s="168" t="s">
        <v>1</v>
      </c>
      <c r="F132" s="169" t="s">
        <v>263</v>
      </c>
      <c r="H132" s="168" t="s">
        <v>1</v>
      </c>
      <c r="I132" s="170"/>
      <c r="L132" s="167"/>
      <c r="M132" s="171"/>
      <c r="T132" s="172"/>
      <c r="AT132" s="168" t="s">
        <v>256</v>
      </c>
      <c r="AU132" s="168" t="s">
        <v>85</v>
      </c>
      <c r="AV132" s="13" t="s">
        <v>83</v>
      </c>
      <c r="AW132" s="13" t="s">
        <v>32</v>
      </c>
      <c r="AX132" s="13" t="s">
        <v>76</v>
      </c>
      <c r="AY132" s="168" t="s">
        <v>190</v>
      </c>
    </row>
    <row r="133" spans="2:65" s="12" customFormat="1">
      <c r="B133" s="160"/>
      <c r="D133" s="153" t="s">
        <v>256</v>
      </c>
      <c r="E133" s="161" t="s">
        <v>1</v>
      </c>
      <c r="F133" s="162" t="s">
        <v>264</v>
      </c>
      <c r="H133" s="163">
        <v>990</v>
      </c>
      <c r="I133" s="164"/>
      <c r="L133" s="160"/>
      <c r="M133" s="165"/>
      <c r="T133" s="166"/>
      <c r="AT133" s="161" t="s">
        <v>256</v>
      </c>
      <c r="AU133" s="161" t="s">
        <v>85</v>
      </c>
      <c r="AV133" s="12" t="s">
        <v>85</v>
      </c>
      <c r="AW133" s="12" t="s">
        <v>32</v>
      </c>
      <c r="AX133" s="12" t="s">
        <v>76</v>
      </c>
      <c r="AY133" s="161" t="s">
        <v>190</v>
      </c>
    </row>
    <row r="134" spans="2:65" s="13" customFormat="1">
      <c r="B134" s="167"/>
      <c r="D134" s="153" t="s">
        <v>256</v>
      </c>
      <c r="E134" s="168" t="s">
        <v>1</v>
      </c>
      <c r="F134" s="169" t="s">
        <v>265</v>
      </c>
      <c r="H134" s="168" t="s">
        <v>1</v>
      </c>
      <c r="I134" s="170"/>
      <c r="L134" s="167"/>
      <c r="M134" s="171"/>
      <c r="T134" s="172"/>
      <c r="AT134" s="168" t="s">
        <v>256</v>
      </c>
      <c r="AU134" s="168" t="s">
        <v>85</v>
      </c>
      <c r="AV134" s="13" t="s">
        <v>83</v>
      </c>
      <c r="AW134" s="13" t="s">
        <v>32</v>
      </c>
      <c r="AX134" s="13" t="s">
        <v>76</v>
      </c>
      <c r="AY134" s="168" t="s">
        <v>190</v>
      </c>
    </row>
    <row r="135" spans="2:65" s="12" customFormat="1">
      <c r="B135" s="160"/>
      <c r="D135" s="153" t="s">
        <v>256</v>
      </c>
      <c r="E135" s="161" t="s">
        <v>1</v>
      </c>
      <c r="F135" s="162" t="s">
        <v>266</v>
      </c>
      <c r="H135" s="163">
        <v>1261.1199999999999</v>
      </c>
      <c r="I135" s="164"/>
      <c r="L135" s="160"/>
      <c r="M135" s="165"/>
      <c r="T135" s="166"/>
      <c r="AT135" s="161" t="s">
        <v>256</v>
      </c>
      <c r="AU135" s="161" t="s">
        <v>85</v>
      </c>
      <c r="AV135" s="12" t="s">
        <v>85</v>
      </c>
      <c r="AW135" s="12" t="s">
        <v>32</v>
      </c>
      <c r="AX135" s="12" t="s">
        <v>76</v>
      </c>
      <c r="AY135" s="161" t="s">
        <v>190</v>
      </c>
    </row>
    <row r="136" spans="2:65" s="14" customFormat="1">
      <c r="B136" s="173"/>
      <c r="D136" s="153" t="s">
        <v>256</v>
      </c>
      <c r="E136" s="174" t="s">
        <v>1</v>
      </c>
      <c r="F136" s="175" t="s">
        <v>267</v>
      </c>
      <c r="H136" s="176">
        <v>2251.12</v>
      </c>
      <c r="I136" s="177"/>
      <c r="L136" s="173"/>
      <c r="M136" s="178"/>
      <c r="T136" s="179"/>
      <c r="AT136" s="174" t="s">
        <v>256</v>
      </c>
      <c r="AU136" s="174" t="s">
        <v>85</v>
      </c>
      <c r="AV136" s="14" t="s">
        <v>217</v>
      </c>
      <c r="AW136" s="14" t="s">
        <v>32</v>
      </c>
      <c r="AX136" s="14" t="s">
        <v>83</v>
      </c>
      <c r="AY136" s="174" t="s">
        <v>190</v>
      </c>
    </row>
    <row r="137" spans="2:65" s="1" customFormat="1" ht="33" customHeight="1">
      <c r="B137" s="32"/>
      <c r="C137" s="136" t="s">
        <v>268</v>
      </c>
      <c r="D137" s="136" t="s">
        <v>193</v>
      </c>
      <c r="E137" s="137" t="s">
        <v>269</v>
      </c>
      <c r="F137" s="138" t="s">
        <v>270</v>
      </c>
      <c r="G137" s="139" t="s">
        <v>271</v>
      </c>
      <c r="H137" s="140">
        <v>5</v>
      </c>
      <c r="I137" s="141"/>
      <c r="J137" s="142">
        <f>ROUND(I137*H137,2)</f>
        <v>0</v>
      </c>
      <c r="K137" s="138" t="s">
        <v>197</v>
      </c>
      <c r="L137" s="32"/>
      <c r="M137" s="143" t="s">
        <v>1</v>
      </c>
      <c r="N137" s="144" t="s">
        <v>41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217</v>
      </c>
      <c r="AT137" s="147" t="s">
        <v>193</v>
      </c>
      <c r="AU137" s="147" t="s">
        <v>85</v>
      </c>
      <c r="AY137" s="17" t="s">
        <v>190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83</v>
      </c>
      <c r="BK137" s="148">
        <f>ROUND(I137*H137,2)</f>
        <v>0</v>
      </c>
      <c r="BL137" s="17" t="s">
        <v>217</v>
      </c>
      <c r="BM137" s="147" t="s">
        <v>272</v>
      </c>
    </row>
    <row r="138" spans="2:65" s="1" customFormat="1">
      <c r="B138" s="32"/>
      <c r="D138" s="149" t="s">
        <v>200</v>
      </c>
      <c r="F138" s="150" t="s">
        <v>273</v>
      </c>
      <c r="I138" s="151"/>
      <c r="L138" s="32"/>
      <c r="M138" s="152"/>
      <c r="T138" s="56"/>
      <c r="AT138" s="17" t="s">
        <v>200</v>
      </c>
      <c r="AU138" s="17" t="s">
        <v>85</v>
      </c>
    </row>
    <row r="139" spans="2:65" s="12" customFormat="1">
      <c r="B139" s="160"/>
      <c r="D139" s="153" t="s">
        <v>256</v>
      </c>
      <c r="E139" s="161" t="s">
        <v>1</v>
      </c>
      <c r="F139" s="162" t="s">
        <v>274</v>
      </c>
      <c r="H139" s="163">
        <v>5</v>
      </c>
      <c r="I139" s="164"/>
      <c r="L139" s="160"/>
      <c r="M139" s="165"/>
      <c r="T139" s="166"/>
      <c r="AT139" s="161" t="s">
        <v>256</v>
      </c>
      <c r="AU139" s="161" t="s">
        <v>85</v>
      </c>
      <c r="AV139" s="12" t="s">
        <v>85</v>
      </c>
      <c r="AW139" s="12" t="s">
        <v>32</v>
      </c>
      <c r="AX139" s="12" t="s">
        <v>83</v>
      </c>
      <c r="AY139" s="161" t="s">
        <v>190</v>
      </c>
    </row>
    <row r="140" spans="2:65" s="1" customFormat="1" ht="37.9" customHeight="1">
      <c r="B140" s="32"/>
      <c r="C140" s="136" t="s">
        <v>275</v>
      </c>
      <c r="D140" s="136" t="s">
        <v>193</v>
      </c>
      <c r="E140" s="137" t="s">
        <v>276</v>
      </c>
      <c r="F140" s="138" t="s">
        <v>277</v>
      </c>
      <c r="G140" s="139" t="s">
        <v>271</v>
      </c>
      <c r="H140" s="140">
        <v>3</v>
      </c>
      <c r="I140" s="141"/>
      <c r="J140" s="142">
        <f>ROUND(I140*H140,2)</f>
        <v>0</v>
      </c>
      <c r="K140" s="138" t="s">
        <v>197</v>
      </c>
      <c r="L140" s="32"/>
      <c r="M140" s="143" t="s">
        <v>1</v>
      </c>
      <c r="N140" s="144" t="s">
        <v>41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217</v>
      </c>
      <c r="AT140" s="147" t="s">
        <v>193</v>
      </c>
      <c r="AU140" s="147" t="s">
        <v>85</v>
      </c>
      <c r="AY140" s="17" t="s">
        <v>190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83</v>
      </c>
      <c r="BK140" s="148">
        <f>ROUND(I140*H140,2)</f>
        <v>0</v>
      </c>
      <c r="BL140" s="17" t="s">
        <v>217</v>
      </c>
      <c r="BM140" s="147" t="s">
        <v>278</v>
      </c>
    </row>
    <row r="141" spans="2:65" s="1" customFormat="1">
      <c r="B141" s="32"/>
      <c r="D141" s="149" t="s">
        <v>200</v>
      </c>
      <c r="F141" s="150" t="s">
        <v>279</v>
      </c>
      <c r="I141" s="151"/>
      <c r="L141" s="32"/>
      <c r="M141" s="152"/>
      <c r="T141" s="56"/>
      <c r="AT141" s="17" t="s">
        <v>200</v>
      </c>
      <c r="AU141" s="17" t="s">
        <v>85</v>
      </c>
    </row>
    <row r="142" spans="2:65" s="12" customFormat="1">
      <c r="B142" s="160"/>
      <c r="D142" s="153" t="s">
        <v>256</v>
      </c>
      <c r="E142" s="161" t="s">
        <v>1</v>
      </c>
      <c r="F142" s="162" t="s">
        <v>280</v>
      </c>
      <c r="H142" s="163">
        <v>3</v>
      </c>
      <c r="I142" s="164"/>
      <c r="L142" s="160"/>
      <c r="M142" s="165"/>
      <c r="T142" s="166"/>
      <c r="AT142" s="161" t="s">
        <v>256</v>
      </c>
      <c r="AU142" s="161" t="s">
        <v>85</v>
      </c>
      <c r="AV142" s="12" t="s">
        <v>85</v>
      </c>
      <c r="AW142" s="12" t="s">
        <v>32</v>
      </c>
      <c r="AX142" s="12" t="s">
        <v>83</v>
      </c>
      <c r="AY142" s="161" t="s">
        <v>190</v>
      </c>
    </row>
    <row r="143" spans="2:65" s="1" customFormat="1" ht="33" customHeight="1">
      <c r="B143" s="32"/>
      <c r="C143" s="136" t="s">
        <v>281</v>
      </c>
      <c r="D143" s="136" t="s">
        <v>193</v>
      </c>
      <c r="E143" s="137" t="s">
        <v>282</v>
      </c>
      <c r="F143" s="138" t="s">
        <v>283</v>
      </c>
      <c r="G143" s="139" t="s">
        <v>284</v>
      </c>
      <c r="H143" s="140">
        <v>71.099999999999994</v>
      </c>
      <c r="I143" s="141"/>
      <c r="J143" s="142">
        <f>ROUND(I143*H143,2)</f>
        <v>0</v>
      </c>
      <c r="K143" s="138" t="s">
        <v>197</v>
      </c>
      <c r="L143" s="32"/>
      <c r="M143" s="143" t="s">
        <v>1</v>
      </c>
      <c r="N143" s="144" t="s">
        <v>41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217</v>
      </c>
      <c r="AT143" s="147" t="s">
        <v>193</v>
      </c>
      <c r="AU143" s="147" t="s">
        <v>85</v>
      </c>
      <c r="AY143" s="17" t="s">
        <v>190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7" t="s">
        <v>83</v>
      </c>
      <c r="BK143" s="148">
        <f>ROUND(I143*H143,2)</f>
        <v>0</v>
      </c>
      <c r="BL143" s="17" t="s">
        <v>217</v>
      </c>
      <c r="BM143" s="147" t="s">
        <v>285</v>
      </c>
    </row>
    <row r="144" spans="2:65" s="1" customFormat="1">
      <c r="B144" s="32"/>
      <c r="D144" s="149" t="s">
        <v>200</v>
      </c>
      <c r="F144" s="150" t="s">
        <v>286</v>
      </c>
      <c r="I144" s="151"/>
      <c r="L144" s="32"/>
      <c r="M144" s="152"/>
      <c r="T144" s="56"/>
      <c r="AT144" s="17" t="s">
        <v>200</v>
      </c>
      <c r="AU144" s="17" t="s">
        <v>85</v>
      </c>
    </row>
    <row r="145" spans="2:65" s="13" customFormat="1">
      <c r="B145" s="167"/>
      <c r="D145" s="153" t="s">
        <v>256</v>
      </c>
      <c r="E145" s="168" t="s">
        <v>1</v>
      </c>
      <c r="F145" s="169" t="s">
        <v>287</v>
      </c>
      <c r="H145" s="168" t="s">
        <v>1</v>
      </c>
      <c r="I145" s="170"/>
      <c r="L145" s="167"/>
      <c r="M145" s="171"/>
      <c r="T145" s="172"/>
      <c r="AT145" s="168" t="s">
        <v>256</v>
      </c>
      <c r="AU145" s="168" t="s">
        <v>85</v>
      </c>
      <c r="AV145" s="13" t="s">
        <v>83</v>
      </c>
      <c r="AW145" s="13" t="s">
        <v>32</v>
      </c>
      <c r="AX145" s="13" t="s">
        <v>76</v>
      </c>
      <c r="AY145" s="168" t="s">
        <v>190</v>
      </c>
    </row>
    <row r="146" spans="2:65" s="13" customFormat="1">
      <c r="B146" s="167"/>
      <c r="D146" s="153" t="s">
        <v>256</v>
      </c>
      <c r="E146" s="168" t="s">
        <v>1</v>
      </c>
      <c r="F146" s="169" t="s">
        <v>288</v>
      </c>
      <c r="H146" s="168" t="s">
        <v>1</v>
      </c>
      <c r="I146" s="170"/>
      <c r="L146" s="167"/>
      <c r="M146" s="171"/>
      <c r="T146" s="172"/>
      <c r="AT146" s="168" t="s">
        <v>256</v>
      </c>
      <c r="AU146" s="168" t="s">
        <v>85</v>
      </c>
      <c r="AV146" s="13" t="s">
        <v>83</v>
      </c>
      <c r="AW146" s="13" t="s">
        <v>32</v>
      </c>
      <c r="AX146" s="13" t="s">
        <v>76</v>
      </c>
      <c r="AY146" s="168" t="s">
        <v>190</v>
      </c>
    </row>
    <row r="147" spans="2:65" s="12" customFormat="1">
      <c r="B147" s="160"/>
      <c r="D147" s="153" t="s">
        <v>256</v>
      </c>
      <c r="E147" s="161" t="s">
        <v>1</v>
      </c>
      <c r="F147" s="162" t="s">
        <v>289</v>
      </c>
      <c r="H147" s="163">
        <v>71.099999999999994</v>
      </c>
      <c r="I147" s="164"/>
      <c r="L147" s="160"/>
      <c r="M147" s="165"/>
      <c r="T147" s="166"/>
      <c r="AT147" s="161" t="s">
        <v>256</v>
      </c>
      <c r="AU147" s="161" t="s">
        <v>85</v>
      </c>
      <c r="AV147" s="12" t="s">
        <v>85</v>
      </c>
      <c r="AW147" s="12" t="s">
        <v>32</v>
      </c>
      <c r="AX147" s="12" t="s">
        <v>83</v>
      </c>
      <c r="AY147" s="161" t="s">
        <v>190</v>
      </c>
    </row>
    <row r="148" spans="2:65" s="1" customFormat="1" ht="49.15" customHeight="1">
      <c r="B148" s="32"/>
      <c r="C148" s="136" t="s">
        <v>290</v>
      </c>
      <c r="D148" s="136" t="s">
        <v>193</v>
      </c>
      <c r="E148" s="137" t="s">
        <v>291</v>
      </c>
      <c r="F148" s="138" t="s">
        <v>292</v>
      </c>
      <c r="G148" s="139" t="s">
        <v>271</v>
      </c>
      <c r="H148" s="140">
        <v>5</v>
      </c>
      <c r="I148" s="141"/>
      <c r="J148" s="142">
        <f>ROUND(I148*H148,2)</f>
        <v>0</v>
      </c>
      <c r="K148" s="138" t="s">
        <v>197</v>
      </c>
      <c r="L148" s="32"/>
      <c r="M148" s="143" t="s">
        <v>1</v>
      </c>
      <c r="N148" s="144" t="s">
        <v>41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217</v>
      </c>
      <c r="AT148" s="147" t="s">
        <v>193</v>
      </c>
      <c r="AU148" s="147" t="s">
        <v>85</v>
      </c>
      <c r="AY148" s="17" t="s">
        <v>190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83</v>
      </c>
      <c r="BK148" s="148">
        <f>ROUND(I148*H148,2)</f>
        <v>0</v>
      </c>
      <c r="BL148" s="17" t="s">
        <v>217</v>
      </c>
      <c r="BM148" s="147" t="s">
        <v>293</v>
      </c>
    </row>
    <row r="149" spans="2:65" s="1" customFormat="1">
      <c r="B149" s="32"/>
      <c r="D149" s="149" t="s">
        <v>200</v>
      </c>
      <c r="F149" s="150" t="s">
        <v>294</v>
      </c>
      <c r="I149" s="151"/>
      <c r="L149" s="32"/>
      <c r="M149" s="152"/>
      <c r="T149" s="56"/>
      <c r="AT149" s="17" t="s">
        <v>200</v>
      </c>
      <c r="AU149" s="17" t="s">
        <v>85</v>
      </c>
    </row>
    <row r="150" spans="2:65" s="1" customFormat="1" ht="49.15" customHeight="1">
      <c r="B150" s="32"/>
      <c r="C150" s="136" t="s">
        <v>295</v>
      </c>
      <c r="D150" s="136" t="s">
        <v>193</v>
      </c>
      <c r="E150" s="137" t="s">
        <v>296</v>
      </c>
      <c r="F150" s="138" t="s">
        <v>297</v>
      </c>
      <c r="G150" s="139" t="s">
        <v>271</v>
      </c>
      <c r="H150" s="140">
        <v>3</v>
      </c>
      <c r="I150" s="141"/>
      <c r="J150" s="142">
        <f>ROUND(I150*H150,2)</f>
        <v>0</v>
      </c>
      <c r="K150" s="138" t="s">
        <v>197</v>
      </c>
      <c r="L150" s="32"/>
      <c r="M150" s="143" t="s">
        <v>1</v>
      </c>
      <c r="N150" s="144" t="s">
        <v>41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47" t="s">
        <v>217</v>
      </c>
      <c r="AT150" s="147" t="s">
        <v>193</v>
      </c>
      <c r="AU150" s="147" t="s">
        <v>85</v>
      </c>
      <c r="AY150" s="17" t="s">
        <v>190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83</v>
      </c>
      <c r="BK150" s="148">
        <f>ROUND(I150*H150,2)</f>
        <v>0</v>
      </c>
      <c r="BL150" s="17" t="s">
        <v>217</v>
      </c>
      <c r="BM150" s="147" t="s">
        <v>298</v>
      </c>
    </row>
    <row r="151" spans="2:65" s="1" customFormat="1">
      <c r="B151" s="32"/>
      <c r="D151" s="149" t="s">
        <v>200</v>
      </c>
      <c r="F151" s="150" t="s">
        <v>299</v>
      </c>
      <c r="I151" s="151"/>
      <c r="L151" s="32"/>
      <c r="M151" s="152"/>
      <c r="T151" s="56"/>
      <c r="AT151" s="17" t="s">
        <v>200</v>
      </c>
      <c r="AU151" s="17" t="s">
        <v>85</v>
      </c>
    </row>
    <row r="152" spans="2:65" s="1" customFormat="1" ht="44.25" customHeight="1">
      <c r="B152" s="32"/>
      <c r="C152" s="136" t="s">
        <v>300</v>
      </c>
      <c r="D152" s="136" t="s">
        <v>193</v>
      </c>
      <c r="E152" s="137" t="s">
        <v>301</v>
      </c>
      <c r="F152" s="138" t="s">
        <v>302</v>
      </c>
      <c r="G152" s="139" t="s">
        <v>271</v>
      </c>
      <c r="H152" s="140">
        <v>5</v>
      </c>
      <c r="I152" s="141"/>
      <c r="J152" s="142">
        <f>ROUND(I152*H152,2)</f>
        <v>0</v>
      </c>
      <c r="K152" s="138" t="s">
        <v>197</v>
      </c>
      <c r="L152" s="32"/>
      <c r="M152" s="143" t="s">
        <v>1</v>
      </c>
      <c r="N152" s="144" t="s">
        <v>41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217</v>
      </c>
      <c r="AT152" s="147" t="s">
        <v>193</v>
      </c>
      <c r="AU152" s="147" t="s">
        <v>85</v>
      </c>
      <c r="AY152" s="17" t="s">
        <v>190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83</v>
      </c>
      <c r="BK152" s="148">
        <f>ROUND(I152*H152,2)</f>
        <v>0</v>
      </c>
      <c r="BL152" s="17" t="s">
        <v>217</v>
      </c>
      <c r="BM152" s="147" t="s">
        <v>303</v>
      </c>
    </row>
    <row r="153" spans="2:65" s="1" customFormat="1">
      <c r="B153" s="32"/>
      <c r="D153" s="149" t="s">
        <v>200</v>
      </c>
      <c r="F153" s="150" t="s">
        <v>304</v>
      </c>
      <c r="I153" s="151"/>
      <c r="L153" s="32"/>
      <c r="M153" s="152"/>
      <c r="T153" s="56"/>
      <c r="AT153" s="17" t="s">
        <v>200</v>
      </c>
      <c r="AU153" s="17" t="s">
        <v>85</v>
      </c>
    </row>
    <row r="154" spans="2:65" s="1" customFormat="1" ht="44.25" customHeight="1">
      <c r="B154" s="32"/>
      <c r="C154" s="136" t="s">
        <v>305</v>
      </c>
      <c r="D154" s="136" t="s">
        <v>193</v>
      </c>
      <c r="E154" s="137" t="s">
        <v>306</v>
      </c>
      <c r="F154" s="138" t="s">
        <v>307</v>
      </c>
      <c r="G154" s="139" t="s">
        <v>271</v>
      </c>
      <c r="H154" s="140">
        <v>3</v>
      </c>
      <c r="I154" s="141"/>
      <c r="J154" s="142">
        <f>ROUND(I154*H154,2)</f>
        <v>0</v>
      </c>
      <c r="K154" s="138" t="s">
        <v>197</v>
      </c>
      <c r="L154" s="32"/>
      <c r="M154" s="143" t="s">
        <v>1</v>
      </c>
      <c r="N154" s="144" t="s">
        <v>41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217</v>
      </c>
      <c r="AT154" s="147" t="s">
        <v>193</v>
      </c>
      <c r="AU154" s="147" t="s">
        <v>85</v>
      </c>
      <c r="AY154" s="17" t="s">
        <v>190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83</v>
      </c>
      <c r="BK154" s="148">
        <f>ROUND(I154*H154,2)</f>
        <v>0</v>
      </c>
      <c r="BL154" s="17" t="s">
        <v>217</v>
      </c>
      <c r="BM154" s="147" t="s">
        <v>308</v>
      </c>
    </row>
    <row r="155" spans="2:65" s="1" customFormat="1">
      <c r="B155" s="32"/>
      <c r="D155" s="149" t="s">
        <v>200</v>
      </c>
      <c r="F155" s="150" t="s">
        <v>309</v>
      </c>
      <c r="I155" s="151"/>
      <c r="L155" s="32"/>
      <c r="M155" s="152"/>
      <c r="T155" s="56"/>
      <c r="AT155" s="17" t="s">
        <v>200</v>
      </c>
      <c r="AU155" s="17" t="s">
        <v>85</v>
      </c>
    </row>
    <row r="156" spans="2:65" s="1" customFormat="1" ht="33" customHeight="1">
      <c r="B156" s="32"/>
      <c r="C156" s="136" t="s">
        <v>310</v>
      </c>
      <c r="D156" s="136" t="s">
        <v>193</v>
      </c>
      <c r="E156" s="137" t="s">
        <v>311</v>
      </c>
      <c r="F156" s="138" t="s">
        <v>312</v>
      </c>
      <c r="G156" s="139" t="s">
        <v>253</v>
      </c>
      <c r="H156" s="140">
        <v>607</v>
      </c>
      <c r="I156" s="141"/>
      <c r="J156" s="142">
        <f>ROUND(I156*H156,2)</f>
        <v>0</v>
      </c>
      <c r="K156" s="138" t="s">
        <v>197</v>
      </c>
      <c r="L156" s="32"/>
      <c r="M156" s="143" t="s">
        <v>1</v>
      </c>
      <c r="N156" s="144" t="s">
        <v>41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217</v>
      </c>
      <c r="AT156" s="147" t="s">
        <v>193</v>
      </c>
      <c r="AU156" s="147" t="s">
        <v>85</v>
      </c>
      <c r="AY156" s="17" t="s">
        <v>190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83</v>
      </c>
      <c r="BK156" s="148">
        <f>ROUND(I156*H156,2)</f>
        <v>0</v>
      </c>
      <c r="BL156" s="17" t="s">
        <v>217</v>
      </c>
      <c r="BM156" s="147" t="s">
        <v>313</v>
      </c>
    </row>
    <row r="157" spans="2:65" s="1" customFormat="1">
      <c r="B157" s="32"/>
      <c r="D157" s="149" t="s">
        <v>200</v>
      </c>
      <c r="F157" s="150" t="s">
        <v>314</v>
      </c>
      <c r="I157" s="151"/>
      <c r="L157" s="32"/>
      <c r="M157" s="152"/>
      <c r="T157" s="56"/>
      <c r="AT157" s="17" t="s">
        <v>200</v>
      </c>
      <c r="AU157" s="17" t="s">
        <v>85</v>
      </c>
    </row>
    <row r="158" spans="2:65" s="1" customFormat="1" ht="62.65" customHeight="1">
      <c r="B158" s="32"/>
      <c r="C158" s="136" t="s">
        <v>315</v>
      </c>
      <c r="D158" s="136" t="s">
        <v>193</v>
      </c>
      <c r="E158" s="137" t="s">
        <v>316</v>
      </c>
      <c r="F158" s="138" t="s">
        <v>317</v>
      </c>
      <c r="G158" s="139" t="s">
        <v>271</v>
      </c>
      <c r="H158" s="140">
        <v>45</v>
      </c>
      <c r="I158" s="141"/>
      <c r="J158" s="142">
        <f>ROUND(I158*H158,2)</f>
        <v>0</v>
      </c>
      <c r="K158" s="138" t="s">
        <v>197</v>
      </c>
      <c r="L158" s="32"/>
      <c r="M158" s="143" t="s">
        <v>1</v>
      </c>
      <c r="N158" s="144" t="s">
        <v>41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217</v>
      </c>
      <c r="AT158" s="147" t="s">
        <v>193</v>
      </c>
      <c r="AU158" s="147" t="s">
        <v>85</v>
      </c>
      <c r="AY158" s="17" t="s">
        <v>190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83</v>
      </c>
      <c r="BK158" s="148">
        <f>ROUND(I158*H158,2)</f>
        <v>0</v>
      </c>
      <c r="BL158" s="17" t="s">
        <v>217</v>
      </c>
      <c r="BM158" s="147" t="s">
        <v>318</v>
      </c>
    </row>
    <row r="159" spans="2:65" s="1" customFormat="1">
      <c r="B159" s="32"/>
      <c r="D159" s="149" t="s">
        <v>200</v>
      </c>
      <c r="F159" s="150" t="s">
        <v>319</v>
      </c>
      <c r="I159" s="151"/>
      <c r="L159" s="32"/>
      <c r="M159" s="152"/>
      <c r="T159" s="56"/>
      <c r="AT159" s="17" t="s">
        <v>200</v>
      </c>
      <c r="AU159" s="17" t="s">
        <v>85</v>
      </c>
    </row>
    <row r="160" spans="2:65" s="12" customFormat="1">
      <c r="B160" s="160"/>
      <c r="D160" s="153" t="s">
        <v>256</v>
      </c>
      <c r="E160" s="161" t="s">
        <v>1</v>
      </c>
      <c r="F160" s="162" t="s">
        <v>320</v>
      </c>
      <c r="H160" s="163">
        <v>45</v>
      </c>
      <c r="I160" s="164"/>
      <c r="L160" s="160"/>
      <c r="M160" s="165"/>
      <c r="T160" s="166"/>
      <c r="AT160" s="161" t="s">
        <v>256</v>
      </c>
      <c r="AU160" s="161" t="s">
        <v>85</v>
      </c>
      <c r="AV160" s="12" t="s">
        <v>85</v>
      </c>
      <c r="AW160" s="12" t="s">
        <v>32</v>
      </c>
      <c r="AX160" s="12" t="s">
        <v>83</v>
      </c>
      <c r="AY160" s="161" t="s">
        <v>190</v>
      </c>
    </row>
    <row r="161" spans="2:65" s="1" customFormat="1" ht="62.65" customHeight="1">
      <c r="B161" s="32"/>
      <c r="C161" s="136" t="s">
        <v>321</v>
      </c>
      <c r="D161" s="136" t="s">
        <v>193</v>
      </c>
      <c r="E161" s="137" t="s">
        <v>322</v>
      </c>
      <c r="F161" s="138" t="s">
        <v>323</v>
      </c>
      <c r="G161" s="139" t="s">
        <v>271</v>
      </c>
      <c r="H161" s="140">
        <v>27</v>
      </c>
      <c r="I161" s="141"/>
      <c r="J161" s="142">
        <f>ROUND(I161*H161,2)</f>
        <v>0</v>
      </c>
      <c r="K161" s="138" t="s">
        <v>197</v>
      </c>
      <c r="L161" s="32"/>
      <c r="M161" s="143" t="s">
        <v>1</v>
      </c>
      <c r="N161" s="144" t="s">
        <v>41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AR161" s="147" t="s">
        <v>217</v>
      </c>
      <c r="AT161" s="147" t="s">
        <v>193</v>
      </c>
      <c r="AU161" s="147" t="s">
        <v>85</v>
      </c>
      <c r="AY161" s="17" t="s">
        <v>190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83</v>
      </c>
      <c r="BK161" s="148">
        <f>ROUND(I161*H161,2)</f>
        <v>0</v>
      </c>
      <c r="BL161" s="17" t="s">
        <v>217</v>
      </c>
      <c r="BM161" s="147" t="s">
        <v>324</v>
      </c>
    </row>
    <row r="162" spans="2:65" s="1" customFormat="1">
      <c r="B162" s="32"/>
      <c r="D162" s="149" t="s">
        <v>200</v>
      </c>
      <c r="F162" s="150" t="s">
        <v>325</v>
      </c>
      <c r="I162" s="151"/>
      <c r="L162" s="32"/>
      <c r="M162" s="152"/>
      <c r="T162" s="56"/>
      <c r="AT162" s="17" t="s">
        <v>200</v>
      </c>
      <c r="AU162" s="17" t="s">
        <v>85</v>
      </c>
    </row>
    <row r="163" spans="2:65" s="12" customFormat="1">
      <c r="B163" s="160"/>
      <c r="D163" s="153" t="s">
        <v>256</v>
      </c>
      <c r="E163" s="161" t="s">
        <v>1</v>
      </c>
      <c r="F163" s="162" t="s">
        <v>326</v>
      </c>
      <c r="H163" s="163">
        <v>27</v>
      </c>
      <c r="I163" s="164"/>
      <c r="L163" s="160"/>
      <c r="M163" s="165"/>
      <c r="T163" s="166"/>
      <c r="AT163" s="161" t="s">
        <v>256</v>
      </c>
      <c r="AU163" s="161" t="s">
        <v>85</v>
      </c>
      <c r="AV163" s="12" t="s">
        <v>85</v>
      </c>
      <c r="AW163" s="12" t="s">
        <v>32</v>
      </c>
      <c r="AX163" s="12" t="s">
        <v>83</v>
      </c>
      <c r="AY163" s="161" t="s">
        <v>190</v>
      </c>
    </row>
    <row r="164" spans="2:65" s="1" customFormat="1" ht="62.65" customHeight="1">
      <c r="B164" s="32"/>
      <c r="C164" s="136" t="s">
        <v>327</v>
      </c>
      <c r="D164" s="136" t="s">
        <v>193</v>
      </c>
      <c r="E164" s="137" t="s">
        <v>328</v>
      </c>
      <c r="F164" s="138" t="s">
        <v>329</v>
      </c>
      <c r="G164" s="139" t="s">
        <v>271</v>
      </c>
      <c r="H164" s="140">
        <v>45</v>
      </c>
      <c r="I164" s="141"/>
      <c r="J164" s="142">
        <f>ROUND(I164*H164,2)</f>
        <v>0</v>
      </c>
      <c r="K164" s="138" t="s">
        <v>197</v>
      </c>
      <c r="L164" s="32"/>
      <c r="M164" s="143" t="s">
        <v>1</v>
      </c>
      <c r="N164" s="144" t="s">
        <v>41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217</v>
      </c>
      <c r="AT164" s="147" t="s">
        <v>193</v>
      </c>
      <c r="AU164" s="147" t="s">
        <v>85</v>
      </c>
      <c r="AY164" s="17" t="s">
        <v>190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7" t="s">
        <v>83</v>
      </c>
      <c r="BK164" s="148">
        <f>ROUND(I164*H164,2)</f>
        <v>0</v>
      </c>
      <c r="BL164" s="17" t="s">
        <v>217</v>
      </c>
      <c r="BM164" s="147" t="s">
        <v>330</v>
      </c>
    </row>
    <row r="165" spans="2:65" s="1" customFormat="1">
      <c r="B165" s="32"/>
      <c r="D165" s="149" t="s">
        <v>200</v>
      </c>
      <c r="F165" s="150" t="s">
        <v>331</v>
      </c>
      <c r="I165" s="151"/>
      <c r="L165" s="32"/>
      <c r="M165" s="152"/>
      <c r="T165" s="56"/>
      <c r="AT165" s="17" t="s">
        <v>200</v>
      </c>
      <c r="AU165" s="17" t="s">
        <v>85</v>
      </c>
    </row>
    <row r="166" spans="2:65" s="12" customFormat="1">
      <c r="B166" s="160"/>
      <c r="D166" s="153" t="s">
        <v>256</v>
      </c>
      <c r="E166" s="161" t="s">
        <v>1</v>
      </c>
      <c r="F166" s="162" t="s">
        <v>320</v>
      </c>
      <c r="H166" s="163">
        <v>45</v>
      </c>
      <c r="I166" s="164"/>
      <c r="L166" s="160"/>
      <c r="M166" s="165"/>
      <c r="T166" s="166"/>
      <c r="AT166" s="161" t="s">
        <v>256</v>
      </c>
      <c r="AU166" s="161" t="s">
        <v>85</v>
      </c>
      <c r="AV166" s="12" t="s">
        <v>85</v>
      </c>
      <c r="AW166" s="12" t="s">
        <v>32</v>
      </c>
      <c r="AX166" s="12" t="s">
        <v>83</v>
      </c>
      <c r="AY166" s="161" t="s">
        <v>190</v>
      </c>
    </row>
    <row r="167" spans="2:65" s="1" customFormat="1" ht="62.65" customHeight="1">
      <c r="B167" s="32"/>
      <c r="C167" s="136" t="s">
        <v>332</v>
      </c>
      <c r="D167" s="136" t="s">
        <v>193</v>
      </c>
      <c r="E167" s="137" t="s">
        <v>333</v>
      </c>
      <c r="F167" s="138" t="s">
        <v>334</v>
      </c>
      <c r="G167" s="139" t="s">
        <v>271</v>
      </c>
      <c r="H167" s="140">
        <v>27</v>
      </c>
      <c r="I167" s="141"/>
      <c r="J167" s="142">
        <f>ROUND(I167*H167,2)</f>
        <v>0</v>
      </c>
      <c r="K167" s="138" t="s">
        <v>197</v>
      </c>
      <c r="L167" s="32"/>
      <c r="M167" s="143" t="s">
        <v>1</v>
      </c>
      <c r="N167" s="144" t="s">
        <v>41</v>
      </c>
      <c r="P167" s="145">
        <f>O167*H167</f>
        <v>0</v>
      </c>
      <c r="Q167" s="145">
        <v>0</v>
      </c>
      <c r="R167" s="145">
        <f>Q167*H167</f>
        <v>0</v>
      </c>
      <c r="S167" s="145">
        <v>0</v>
      </c>
      <c r="T167" s="146">
        <f>S167*H167</f>
        <v>0</v>
      </c>
      <c r="AR167" s="147" t="s">
        <v>217</v>
      </c>
      <c r="AT167" s="147" t="s">
        <v>193</v>
      </c>
      <c r="AU167" s="147" t="s">
        <v>85</v>
      </c>
      <c r="AY167" s="17" t="s">
        <v>190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7" t="s">
        <v>83</v>
      </c>
      <c r="BK167" s="148">
        <f>ROUND(I167*H167,2)</f>
        <v>0</v>
      </c>
      <c r="BL167" s="17" t="s">
        <v>217</v>
      </c>
      <c r="BM167" s="147" t="s">
        <v>335</v>
      </c>
    </row>
    <row r="168" spans="2:65" s="1" customFormat="1">
      <c r="B168" s="32"/>
      <c r="D168" s="149" t="s">
        <v>200</v>
      </c>
      <c r="F168" s="150" t="s">
        <v>336</v>
      </c>
      <c r="I168" s="151"/>
      <c r="L168" s="32"/>
      <c r="M168" s="152"/>
      <c r="T168" s="56"/>
      <c r="AT168" s="17" t="s">
        <v>200</v>
      </c>
      <c r="AU168" s="17" t="s">
        <v>85</v>
      </c>
    </row>
    <row r="169" spans="2:65" s="12" customFormat="1">
      <c r="B169" s="160"/>
      <c r="D169" s="153" t="s">
        <v>256</v>
      </c>
      <c r="E169" s="161" t="s">
        <v>1</v>
      </c>
      <c r="F169" s="162" t="s">
        <v>326</v>
      </c>
      <c r="H169" s="163">
        <v>27</v>
      </c>
      <c r="I169" s="164"/>
      <c r="L169" s="160"/>
      <c r="M169" s="165"/>
      <c r="T169" s="166"/>
      <c r="AT169" s="161" t="s">
        <v>256</v>
      </c>
      <c r="AU169" s="161" t="s">
        <v>85</v>
      </c>
      <c r="AV169" s="12" t="s">
        <v>85</v>
      </c>
      <c r="AW169" s="12" t="s">
        <v>32</v>
      </c>
      <c r="AX169" s="12" t="s">
        <v>83</v>
      </c>
      <c r="AY169" s="161" t="s">
        <v>190</v>
      </c>
    </row>
    <row r="170" spans="2:65" s="1" customFormat="1" ht="33" customHeight="1">
      <c r="B170" s="32"/>
      <c r="C170" s="136" t="s">
        <v>337</v>
      </c>
      <c r="D170" s="136" t="s">
        <v>193</v>
      </c>
      <c r="E170" s="137" t="s">
        <v>338</v>
      </c>
      <c r="F170" s="138" t="s">
        <v>339</v>
      </c>
      <c r="G170" s="139" t="s">
        <v>253</v>
      </c>
      <c r="H170" s="140">
        <v>3035</v>
      </c>
      <c r="I170" s="141"/>
      <c r="J170" s="142">
        <f>ROUND(I170*H170,2)</f>
        <v>0</v>
      </c>
      <c r="K170" s="138" t="s">
        <v>197</v>
      </c>
      <c r="L170" s="32"/>
      <c r="M170" s="143" t="s">
        <v>1</v>
      </c>
      <c r="N170" s="144" t="s">
        <v>41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217</v>
      </c>
      <c r="AT170" s="147" t="s">
        <v>193</v>
      </c>
      <c r="AU170" s="147" t="s">
        <v>85</v>
      </c>
      <c r="AY170" s="17" t="s">
        <v>190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83</v>
      </c>
      <c r="BK170" s="148">
        <f>ROUND(I170*H170,2)</f>
        <v>0</v>
      </c>
      <c r="BL170" s="17" t="s">
        <v>217</v>
      </c>
      <c r="BM170" s="147" t="s">
        <v>340</v>
      </c>
    </row>
    <row r="171" spans="2:65" s="1" customFormat="1">
      <c r="B171" s="32"/>
      <c r="D171" s="149" t="s">
        <v>200</v>
      </c>
      <c r="F171" s="150" t="s">
        <v>341</v>
      </c>
      <c r="I171" s="151"/>
      <c r="L171" s="32"/>
      <c r="M171" s="152"/>
      <c r="T171" s="56"/>
      <c r="AT171" s="17" t="s">
        <v>200</v>
      </c>
      <c r="AU171" s="17" t="s">
        <v>85</v>
      </c>
    </row>
    <row r="172" spans="2:65" s="12" customFormat="1">
      <c r="B172" s="160"/>
      <c r="D172" s="153" t="s">
        <v>256</v>
      </c>
      <c r="E172" s="161" t="s">
        <v>1</v>
      </c>
      <c r="F172" s="162" t="s">
        <v>342</v>
      </c>
      <c r="H172" s="163">
        <v>3035</v>
      </c>
      <c r="I172" s="164"/>
      <c r="L172" s="160"/>
      <c r="M172" s="165"/>
      <c r="T172" s="166"/>
      <c r="AT172" s="161" t="s">
        <v>256</v>
      </c>
      <c r="AU172" s="161" t="s">
        <v>85</v>
      </c>
      <c r="AV172" s="12" t="s">
        <v>85</v>
      </c>
      <c r="AW172" s="12" t="s">
        <v>32</v>
      </c>
      <c r="AX172" s="12" t="s">
        <v>83</v>
      </c>
      <c r="AY172" s="161" t="s">
        <v>190</v>
      </c>
    </row>
    <row r="173" spans="2:65" s="1" customFormat="1" ht="62.65" customHeight="1">
      <c r="B173" s="32"/>
      <c r="C173" s="136" t="s">
        <v>343</v>
      </c>
      <c r="D173" s="136" t="s">
        <v>193</v>
      </c>
      <c r="E173" s="137" t="s">
        <v>344</v>
      </c>
      <c r="F173" s="138" t="s">
        <v>345</v>
      </c>
      <c r="G173" s="139" t="s">
        <v>284</v>
      </c>
      <c r="H173" s="140">
        <v>71.099999999999994</v>
      </c>
      <c r="I173" s="141"/>
      <c r="J173" s="142">
        <f>ROUND(I173*H173,2)</f>
        <v>0</v>
      </c>
      <c r="K173" s="138" t="s">
        <v>197</v>
      </c>
      <c r="L173" s="32"/>
      <c r="M173" s="143" t="s">
        <v>1</v>
      </c>
      <c r="N173" s="144" t="s">
        <v>41</v>
      </c>
      <c r="P173" s="145">
        <f>O173*H173</f>
        <v>0</v>
      </c>
      <c r="Q173" s="145">
        <v>0</v>
      </c>
      <c r="R173" s="145">
        <f>Q173*H173</f>
        <v>0</v>
      </c>
      <c r="S173" s="145">
        <v>0</v>
      </c>
      <c r="T173" s="146">
        <f>S173*H173</f>
        <v>0</v>
      </c>
      <c r="AR173" s="147" t="s">
        <v>217</v>
      </c>
      <c r="AT173" s="147" t="s">
        <v>193</v>
      </c>
      <c r="AU173" s="147" t="s">
        <v>85</v>
      </c>
      <c r="AY173" s="17" t="s">
        <v>190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83</v>
      </c>
      <c r="BK173" s="148">
        <f>ROUND(I173*H173,2)</f>
        <v>0</v>
      </c>
      <c r="BL173" s="17" t="s">
        <v>217</v>
      </c>
      <c r="BM173" s="147" t="s">
        <v>346</v>
      </c>
    </row>
    <row r="174" spans="2:65" s="1" customFormat="1">
      <c r="B174" s="32"/>
      <c r="D174" s="149" t="s">
        <v>200</v>
      </c>
      <c r="F174" s="150" t="s">
        <v>347</v>
      </c>
      <c r="I174" s="151"/>
      <c r="L174" s="32"/>
      <c r="M174" s="152"/>
      <c r="T174" s="56"/>
      <c r="AT174" s="17" t="s">
        <v>200</v>
      </c>
      <c r="AU174" s="17" t="s">
        <v>85</v>
      </c>
    </row>
    <row r="175" spans="2:65" s="12" customFormat="1">
      <c r="B175" s="160"/>
      <c r="D175" s="153" t="s">
        <v>256</v>
      </c>
      <c r="E175" s="161" t="s">
        <v>1</v>
      </c>
      <c r="F175" s="162" t="s">
        <v>348</v>
      </c>
      <c r="H175" s="163">
        <v>71.099999999999994</v>
      </c>
      <c r="I175" s="164"/>
      <c r="L175" s="160"/>
      <c r="M175" s="165"/>
      <c r="T175" s="166"/>
      <c r="AT175" s="161" t="s">
        <v>256</v>
      </c>
      <c r="AU175" s="161" t="s">
        <v>85</v>
      </c>
      <c r="AV175" s="12" t="s">
        <v>85</v>
      </c>
      <c r="AW175" s="12" t="s">
        <v>32</v>
      </c>
      <c r="AX175" s="12" t="s">
        <v>83</v>
      </c>
      <c r="AY175" s="161" t="s">
        <v>190</v>
      </c>
    </row>
    <row r="176" spans="2:65" s="1" customFormat="1" ht="24.2" customHeight="1">
      <c r="B176" s="32"/>
      <c r="C176" s="136" t="s">
        <v>349</v>
      </c>
      <c r="D176" s="136" t="s">
        <v>193</v>
      </c>
      <c r="E176" s="137" t="s">
        <v>350</v>
      </c>
      <c r="F176" s="138" t="s">
        <v>351</v>
      </c>
      <c r="G176" s="139" t="s">
        <v>253</v>
      </c>
      <c r="H176" s="140">
        <v>2251.12</v>
      </c>
      <c r="I176" s="141"/>
      <c r="J176" s="142">
        <f>ROUND(I176*H176,2)</f>
        <v>0</v>
      </c>
      <c r="K176" s="138" t="s">
        <v>197</v>
      </c>
      <c r="L176" s="32"/>
      <c r="M176" s="143" t="s">
        <v>1</v>
      </c>
      <c r="N176" s="144" t="s">
        <v>41</v>
      </c>
      <c r="P176" s="145">
        <f>O176*H176</f>
        <v>0</v>
      </c>
      <c r="Q176" s="145">
        <v>0</v>
      </c>
      <c r="R176" s="145">
        <f>Q176*H176</f>
        <v>0</v>
      </c>
      <c r="S176" s="145">
        <v>0</v>
      </c>
      <c r="T176" s="146">
        <f>S176*H176</f>
        <v>0</v>
      </c>
      <c r="AR176" s="147" t="s">
        <v>217</v>
      </c>
      <c r="AT176" s="147" t="s">
        <v>193</v>
      </c>
      <c r="AU176" s="147" t="s">
        <v>85</v>
      </c>
      <c r="AY176" s="17" t="s">
        <v>190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7" t="s">
        <v>83</v>
      </c>
      <c r="BK176" s="148">
        <f>ROUND(I176*H176,2)</f>
        <v>0</v>
      </c>
      <c r="BL176" s="17" t="s">
        <v>217</v>
      </c>
      <c r="BM176" s="147" t="s">
        <v>352</v>
      </c>
    </row>
    <row r="177" spans="2:65" s="1" customFormat="1">
      <c r="B177" s="32"/>
      <c r="D177" s="149" t="s">
        <v>200</v>
      </c>
      <c r="F177" s="150" t="s">
        <v>353</v>
      </c>
      <c r="I177" s="151"/>
      <c r="L177" s="32"/>
      <c r="M177" s="152"/>
      <c r="T177" s="56"/>
      <c r="AT177" s="17" t="s">
        <v>200</v>
      </c>
      <c r="AU177" s="17" t="s">
        <v>85</v>
      </c>
    </row>
    <row r="178" spans="2:65" s="12" customFormat="1">
      <c r="B178" s="160"/>
      <c r="D178" s="153" t="s">
        <v>256</v>
      </c>
      <c r="E178" s="161" t="s">
        <v>1</v>
      </c>
      <c r="F178" s="162" t="s">
        <v>354</v>
      </c>
      <c r="H178" s="163">
        <v>2251.12</v>
      </c>
      <c r="I178" s="164"/>
      <c r="L178" s="160"/>
      <c r="M178" s="165"/>
      <c r="T178" s="166"/>
      <c r="AT178" s="161" t="s">
        <v>256</v>
      </c>
      <c r="AU178" s="161" t="s">
        <v>85</v>
      </c>
      <c r="AV178" s="12" t="s">
        <v>85</v>
      </c>
      <c r="AW178" s="12" t="s">
        <v>32</v>
      </c>
      <c r="AX178" s="12" t="s">
        <v>83</v>
      </c>
      <c r="AY178" s="161" t="s">
        <v>190</v>
      </c>
    </row>
    <row r="179" spans="2:65" s="1" customFormat="1" ht="33" customHeight="1">
      <c r="B179" s="32"/>
      <c r="C179" s="136" t="s">
        <v>8</v>
      </c>
      <c r="D179" s="136" t="s">
        <v>193</v>
      </c>
      <c r="E179" s="137" t="s">
        <v>355</v>
      </c>
      <c r="F179" s="138" t="s">
        <v>356</v>
      </c>
      <c r="G179" s="139" t="s">
        <v>253</v>
      </c>
      <c r="H179" s="140">
        <v>2251.12</v>
      </c>
      <c r="I179" s="141"/>
      <c r="J179" s="142">
        <f>ROUND(I179*H179,2)</f>
        <v>0</v>
      </c>
      <c r="K179" s="138" t="s">
        <v>197</v>
      </c>
      <c r="L179" s="32"/>
      <c r="M179" s="143" t="s">
        <v>1</v>
      </c>
      <c r="N179" s="144" t="s">
        <v>41</v>
      </c>
      <c r="P179" s="145">
        <f>O179*H179</f>
        <v>0</v>
      </c>
      <c r="Q179" s="145">
        <v>0</v>
      </c>
      <c r="R179" s="145">
        <f>Q179*H179</f>
        <v>0</v>
      </c>
      <c r="S179" s="145">
        <v>0</v>
      </c>
      <c r="T179" s="146">
        <f>S179*H179</f>
        <v>0</v>
      </c>
      <c r="AR179" s="147" t="s">
        <v>217</v>
      </c>
      <c r="AT179" s="147" t="s">
        <v>193</v>
      </c>
      <c r="AU179" s="147" t="s">
        <v>85</v>
      </c>
      <c r="AY179" s="17" t="s">
        <v>190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7" t="s">
        <v>83</v>
      </c>
      <c r="BK179" s="148">
        <f>ROUND(I179*H179,2)</f>
        <v>0</v>
      </c>
      <c r="BL179" s="17" t="s">
        <v>217</v>
      </c>
      <c r="BM179" s="147" t="s">
        <v>357</v>
      </c>
    </row>
    <row r="180" spans="2:65" s="1" customFormat="1">
      <c r="B180" s="32"/>
      <c r="D180" s="149" t="s">
        <v>200</v>
      </c>
      <c r="F180" s="150" t="s">
        <v>358</v>
      </c>
      <c r="I180" s="151"/>
      <c r="L180" s="32"/>
      <c r="M180" s="152"/>
      <c r="T180" s="56"/>
      <c r="AT180" s="17" t="s">
        <v>200</v>
      </c>
      <c r="AU180" s="17" t="s">
        <v>85</v>
      </c>
    </row>
    <row r="181" spans="2:65" s="12" customFormat="1">
      <c r="B181" s="160"/>
      <c r="D181" s="153" t="s">
        <v>256</v>
      </c>
      <c r="E181" s="161" t="s">
        <v>1</v>
      </c>
      <c r="F181" s="162" t="s">
        <v>359</v>
      </c>
      <c r="H181" s="163">
        <v>2251.12</v>
      </c>
      <c r="I181" s="164"/>
      <c r="L181" s="160"/>
      <c r="M181" s="165"/>
      <c r="T181" s="166"/>
      <c r="AT181" s="161" t="s">
        <v>256</v>
      </c>
      <c r="AU181" s="161" t="s">
        <v>85</v>
      </c>
      <c r="AV181" s="12" t="s">
        <v>85</v>
      </c>
      <c r="AW181" s="12" t="s">
        <v>32</v>
      </c>
      <c r="AX181" s="12" t="s">
        <v>83</v>
      </c>
      <c r="AY181" s="161" t="s">
        <v>190</v>
      </c>
    </row>
    <row r="182" spans="2:65" s="1" customFormat="1" ht="62.65" customHeight="1">
      <c r="B182" s="32"/>
      <c r="C182" s="136" t="s">
        <v>360</v>
      </c>
      <c r="D182" s="136" t="s">
        <v>193</v>
      </c>
      <c r="E182" s="137" t="s">
        <v>361</v>
      </c>
      <c r="F182" s="138" t="s">
        <v>362</v>
      </c>
      <c r="G182" s="139" t="s">
        <v>284</v>
      </c>
      <c r="H182" s="140">
        <v>21.1</v>
      </c>
      <c r="I182" s="141"/>
      <c r="J182" s="142">
        <f>ROUND(I182*H182,2)</f>
        <v>0</v>
      </c>
      <c r="K182" s="138" t="s">
        <v>197</v>
      </c>
      <c r="L182" s="32"/>
      <c r="M182" s="143" t="s">
        <v>1</v>
      </c>
      <c r="N182" s="144" t="s">
        <v>41</v>
      </c>
      <c r="P182" s="145">
        <f>O182*H182</f>
        <v>0</v>
      </c>
      <c r="Q182" s="145">
        <v>0</v>
      </c>
      <c r="R182" s="145">
        <f>Q182*H182</f>
        <v>0</v>
      </c>
      <c r="S182" s="145">
        <v>0</v>
      </c>
      <c r="T182" s="146">
        <f>S182*H182</f>
        <v>0</v>
      </c>
      <c r="AR182" s="147" t="s">
        <v>217</v>
      </c>
      <c r="AT182" s="147" t="s">
        <v>193</v>
      </c>
      <c r="AU182" s="147" t="s">
        <v>85</v>
      </c>
      <c r="AY182" s="17" t="s">
        <v>190</v>
      </c>
      <c r="BE182" s="148">
        <f>IF(N182="základní",J182,0)</f>
        <v>0</v>
      </c>
      <c r="BF182" s="148">
        <f>IF(N182="snížená",J182,0)</f>
        <v>0</v>
      </c>
      <c r="BG182" s="148">
        <f>IF(N182="zákl. přenesená",J182,0)</f>
        <v>0</v>
      </c>
      <c r="BH182" s="148">
        <f>IF(N182="sníž. přenesená",J182,0)</f>
        <v>0</v>
      </c>
      <c r="BI182" s="148">
        <f>IF(N182="nulová",J182,0)</f>
        <v>0</v>
      </c>
      <c r="BJ182" s="17" t="s">
        <v>83</v>
      </c>
      <c r="BK182" s="148">
        <f>ROUND(I182*H182,2)</f>
        <v>0</v>
      </c>
      <c r="BL182" s="17" t="s">
        <v>217</v>
      </c>
      <c r="BM182" s="147" t="s">
        <v>363</v>
      </c>
    </row>
    <row r="183" spans="2:65" s="1" customFormat="1">
      <c r="B183" s="32"/>
      <c r="D183" s="149" t="s">
        <v>200</v>
      </c>
      <c r="F183" s="150" t="s">
        <v>364</v>
      </c>
      <c r="I183" s="151"/>
      <c r="L183" s="32"/>
      <c r="M183" s="152"/>
      <c r="T183" s="56"/>
      <c r="AT183" s="17" t="s">
        <v>200</v>
      </c>
      <c r="AU183" s="17" t="s">
        <v>85</v>
      </c>
    </row>
    <row r="184" spans="2:65" s="13" customFormat="1">
      <c r="B184" s="167"/>
      <c r="D184" s="153" t="s">
        <v>256</v>
      </c>
      <c r="E184" s="168" t="s">
        <v>1</v>
      </c>
      <c r="F184" s="169" t="s">
        <v>365</v>
      </c>
      <c r="H184" s="168" t="s">
        <v>1</v>
      </c>
      <c r="I184" s="170"/>
      <c r="L184" s="167"/>
      <c r="M184" s="171"/>
      <c r="T184" s="172"/>
      <c r="AT184" s="168" t="s">
        <v>256</v>
      </c>
      <c r="AU184" s="168" t="s">
        <v>85</v>
      </c>
      <c r="AV184" s="13" t="s">
        <v>83</v>
      </c>
      <c r="AW184" s="13" t="s">
        <v>32</v>
      </c>
      <c r="AX184" s="13" t="s">
        <v>76</v>
      </c>
      <c r="AY184" s="168" t="s">
        <v>190</v>
      </c>
    </row>
    <row r="185" spans="2:65" s="12" customFormat="1">
      <c r="B185" s="160"/>
      <c r="D185" s="153" t="s">
        <v>256</v>
      </c>
      <c r="E185" s="161" t="s">
        <v>1</v>
      </c>
      <c r="F185" s="162" t="s">
        <v>366</v>
      </c>
      <c r="H185" s="163">
        <v>21.1</v>
      </c>
      <c r="I185" s="164"/>
      <c r="L185" s="160"/>
      <c r="M185" s="165"/>
      <c r="T185" s="166"/>
      <c r="AT185" s="161" t="s">
        <v>256</v>
      </c>
      <c r="AU185" s="161" t="s">
        <v>85</v>
      </c>
      <c r="AV185" s="12" t="s">
        <v>85</v>
      </c>
      <c r="AW185" s="12" t="s">
        <v>32</v>
      </c>
      <c r="AX185" s="12" t="s">
        <v>83</v>
      </c>
      <c r="AY185" s="161" t="s">
        <v>190</v>
      </c>
    </row>
    <row r="186" spans="2:65" s="1" customFormat="1" ht="16.5" customHeight="1">
      <c r="B186" s="32"/>
      <c r="C186" s="136" t="s">
        <v>367</v>
      </c>
      <c r="D186" s="136" t="s">
        <v>193</v>
      </c>
      <c r="E186" s="137" t="s">
        <v>368</v>
      </c>
      <c r="F186" s="138" t="s">
        <v>369</v>
      </c>
      <c r="G186" s="139" t="s">
        <v>253</v>
      </c>
      <c r="H186" s="140">
        <v>2251.12</v>
      </c>
      <c r="I186" s="141"/>
      <c r="J186" s="142">
        <f>ROUND(I186*H186,2)</f>
        <v>0</v>
      </c>
      <c r="K186" s="138" t="s">
        <v>197</v>
      </c>
      <c r="L186" s="32"/>
      <c r="M186" s="143" t="s">
        <v>1</v>
      </c>
      <c r="N186" s="144" t="s">
        <v>41</v>
      </c>
      <c r="P186" s="145">
        <f>O186*H186</f>
        <v>0</v>
      </c>
      <c r="Q186" s="145">
        <v>0</v>
      </c>
      <c r="R186" s="145">
        <f>Q186*H186</f>
        <v>0</v>
      </c>
      <c r="S186" s="145">
        <v>0</v>
      </c>
      <c r="T186" s="146">
        <f>S186*H186</f>
        <v>0</v>
      </c>
      <c r="AR186" s="147" t="s">
        <v>217</v>
      </c>
      <c r="AT186" s="147" t="s">
        <v>193</v>
      </c>
      <c r="AU186" s="147" t="s">
        <v>85</v>
      </c>
      <c r="AY186" s="17" t="s">
        <v>190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7" t="s">
        <v>83</v>
      </c>
      <c r="BK186" s="148">
        <f>ROUND(I186*H186,2)</f>
        <v>0</v>
      </c>
      <c r="BL186" s="17" t="s">
        <v>217</v>
      </c>
      <c r="BM186" s="147" t="s">
        <v>370</v>
      </c>
    </row>
    <row r="187" spans="2:65" s="1" customFormat="1">
      <c r="B187" s="32"/>
      <c r="D187" s="149" t="s">
        <v>200</v>
      </c>
      <c r="F187" s="150" t="s">
        <v>371</v>
      </c>
      <c r="I187" s="151"/>
      <c r="L187" s="32"/>
      <c r="M187" s="152"/>
      <c r="T187" s="56"/>
      <c r="AT187" s="17" t="s">
        <v>200</v>
      </c>
      <c r="AU187" s="17" t="s">
        <v>85</v>
      </c>
    </row>
    <row r="188" spans="2:65" s="12" customFormat="1">
      <c r="B188" s="160"/>
      <c r="D188" s="153" t="s">
        <v>256</v>
      </c>
      <c r="E188" s="161" t="s">
        <v>1</v>
      </c>
      <c r="F188" s="162" t="s">
        <v>354</v>
      </c>
      <c r="H188" s="163">
        <v>2251.12</v>
      </c>
      <c r="I188" s="164"/>
      <c r="L188" s="160"/>
      <c r="M188" s="165"/>
      <c r="T188" s="166"/>
      <c r="AT188" s="161" t="s">
        <v>256</v>
      </c>
      <c r="AU188" s="161" t="s">
        <v>85</v>
      </c>
      <c r="AV188" s="12" t="s">
        <v>85</v>
      </c>
      <c r="AW188" s="12" t="s">
        <v>32</v>
      </c>
      <c r="AX188" s="12" t="s">
        <v>83</v>
      </c>
      <c r="AY188" s="161" t="s">
        <v>190</v>
      </c>
    </row>
    <row r="189" spans="2:65" s="1" customFormat="1" ht="44.25" customHeight="1">
      <c r="B189" s="32"/>
      <c r="C189" s="136" t="s">
        <v>372</v>
      </c>
      <c r="D189" s="136" t="s">
        <v>193</v>
      </c>
      <c r="E189" s="137" t="s">
        <v>373</v>
      </c>
      <c r="F189" s="138" t="s">
        <v>374</v>
      </c>
      <c r="G189" s="139" t="s">
        <v>284</v>
      </c>
      <c r="H189" s="140">
        <v>21.1</v>
      </c>
      <c r="I189" s="141"/>
      <c r="J189" s="142">
        <f>ROUND(I189*H189,2)</f>
        <v>0</v>
      </c>
      <c r="K189" s="138" t="s">
        <v>197</v>
      </c>
      <c r="L189" s="32"/>
      <c r="M189" s="143" t="s">
        <v>1</v>
      </c>
      <c r="N189" s="144" t="s">
        <v>41</v>
      </c>
      <c r="P189" s="145">
        <f>O189*H189</f>
        <v>0</v>
      </c>
      <c r="Q189" s="145">
        <v>0</v>
      </c>
      <c r="R189" s="145">
        <f>Q189*H189</f>
        <v>0</v>
      </c>
      <c r="S189" s="145">
        <v>0</v>
      </c>
      <c r="T189" s="146">
        <f>S189*H189</f>
        <v>0</v>
      </c>
      <c r="AR189" s="147" t="s">
        <v>217</v>
      </c>
      <c r="AT189" s="147" t="s">
        <v>193</v>
      </c>
      <c r="AU189" s="147" t="s">
        <v>85</v>
      </c>
      <c r="AY189" s="17" t="s">
        <v>190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7" t="s">
        <v>83</v>
      </c>
      <c r="BK189" s="148">
        <f>ROUND(I189*H189,2)</f>
        <v>0</v>
      </c>
      <c r="BL189" s="17" t="s">
        <v>217</v>
      </c>
      <c r="BM189" s="147" t="s">
        <v>375</v>
      </c>
    </row>
    <row r="190" spans="2:65" s="1" customFormat="1">
      <c r="B190" s="32"/>
      <c r="D190" s="149" t="s">
        <v>200</v>
      </c>
      <c r="F190" s="150" t="s">
        <v>376</v>
      </c>
      <c r="I190" s="151"/>
      <c r="L190" s="32"/>
      <c r="M190" s="152"/>
      <c r="T190" s="56"/>
      <c r="AT190" s="17" t="s">
        <v>200</v>
      </c>
      <c r="AU190" s="17" t="s">
        <v>85</v>
      </c>
    </row>
    <row r="191" spans="2:65" s="13" customFormat="1">
      <c r="B191" s="167"/>
      <c r="D191" s="153" t="s">
        <v>256</v>
      </c>
      <c r="E191" s="168" t="s">
        <v>1</v>
      </c>
      <c r="F191" s="169" t="s">
        <v>365</v>
      </c>
      <c r="H191" s="168" t="s">
        <v>1</v>
      </c>
      <c r="I191" s="170"/>
      <c r="L191" s="167"/>
      <c r="M191" s="171"/>
      <c r="T191" s="172"/>
      <c r="AT191" s="168" t="s">
        <v>256</v>
      </c>
      <c r="AU191" s="168" t="s">
        <v>85</v>
      </c>
      <c r="AV191" s="13" t="s">
        <v>83</v>
      </c>
      <c r="AW191" s="13" t="s">
        <v>32</v>
      </c>
      <c r="AX191" s="13" t="s">
        <v>76</v>
      </c>
      <c r="AY191" s="168" t="s">
        <v>190</v>
      </c>
    </row>
    <row r="192" spans="2:65" s="12" customFormat="1">
      <c r="B192" s="160"/>
      <c r="D192" s="153" t="s">
        <v>256</v>
      </c>
      <c r="E192" s="161" t="s">
        <v>1</v>
      </c>
      <c r="F192" s="162" t="s">
        <v>366</v>
      </c>
      <c r="H192" s="163">
        <v>21.1</v>
      </c>
      <c r="I192" s="164"/>
      <c r="L192" s="160"/>
      <c r="M192" s="165"/>
      <c r="T192" s="166"/>
      <c r="AT192" s="161" t="s">
        <v>256</v>
      </c>
      <c r="AU192" s="161" t="s">
        <v>85</v>
      </c>
      <c r="AV192" s="12" t="s">
        <v>85</v>
      </c>
      <c r="AW192" s="12" t="s">
        <v>32</v>
      </c>
      <c r="AX192" s="12" t="s">
        <v>83</v>
      </c>
      <c r="AY192" s="161" t="s">
        <v>190</v>
      </c>
    </row>
    <row r="193" spans="2:65" s="1" customFormat="1" ht="44.25" customHeight="1">
      <c r="B193" s="32"/>
      <c r="C193" s="136" t="s">
        <v>377</v>
      </c>
      <c r="D193" s="136" t="s">
        <v>193</v>
      </c>
      <c r="E193" s="137" t="s">
        <v>378</v>
      </c>
      <c r="F193" s="138" t="s">
        <v>379</v>
      </c>
      <c r="G193" s="139" t="s">
        <v>380</v>
      </c>
      <c r="H193" s="140">
        <v>396.04899999999998</v>
      </c>
      <c r="I193" s="141"/>
      <c r="J193" s="142">
        <f>ROUND(I193*H193,2)</f>
        <v>0</v>
      </c>
      <c r="K193" s="138" t="s">
        <v>197</v>
      </c>
      <c r="L193" s="32"/>
      <c r="M193" s="143" t="s">
        <v>1</v>
      </c>
      <c r="N193" s="144" t="s">
        <v>41</v>
      </c>
      <c r="P193" s="145">
        <f>O193*H193</f>
        <v>0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AR193" s="147" t="s">
        <v>217</v>
      </c>
      <c r="AT193" s="147" t="s">
        <v>193</v>
      </c>
      <c r="AU193" s="147" t="s">
        <v>85</v>
      </c>
      <c r="AY193" s="17" t="s">
        <v>190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83</v>
      </c>
      <c r="BK193" s="148">
        <f>ROUND(I193*H193,2)</f>
        <v>0</v>
      </c>
      <c r="BL193" s="17" t="s">
        <v>217</v>
      </c>
      <c r="BM193" s="147" t="s">
        <v>381</v>
      </c>
    </row>
    <row r="194" spans="2:65" s="1" customFormat="1">
      <c r="B194" s="32"/>
      <c r="D194" s="149" t="s">
        <v>200</v>
      </c>
      <c r="F194" s="150" t="s">
        <v>382</v>
      </c>
      <c r="I194" s="151"/>
      <c r="L194" s="32"/>
      <c r="M194" s="152"/>
      <c r="T194" s="56"/>
      <c r="AT194" s="17" t="s">
        <v>200</v>
      </c>
      <c r="AU194" s="17" t="s">
        <v>85</v>
      </c>
    </row>
    <row r="195" spans="2:65" s="12" customFormat="1">
      <c r="B195" s="160"/>
      <c r="D195" s="153" t="s">
        <v>256</v>
      </c>
      <c r="E195" s="161" t="s">
        <v>1</v>
      </c>
      <c r="F195" s="162" t="s">
        <v>383</v>
      </c>
      <c r="H195" s="163">
        <v>360.17899999999997</v>
      </c>
      <c r="I195" s="164"/>
      <c r="L195" s="160"/>
      <c r="M195" s="165"/>
      <c r="T195" s="166"/>
      <c r="AT195" s="161" t="s">
        <v>256</v>
      </c>
      <c r="AU195" s="161" t="s">
        <v>85</v>
      </c>
      <c r="AV195" s="12" t="s">
        <v>85</v>
      </c>
      <c r="AW195" s="12" t="s">
        <v>32</v>
      </c>
      <c r="AX195" s="12" t="s">
        <v>76</v>
      </c>
      <c r="AY195" s="161" t="s">
        <v>190</v>
      </c>
    </row>
    <row r="196" spans="2:65" s="12" customFormat="1">
      <c r="B196" s="160"/>
      <c r="D196" s="153" t="s">
        <v>256</v>
      </c>
      <c r="E196" s="161" t="s">
        <v>1</v>
      </c>
      <c r="F196" s="162" t="s">
        <v>384</v>
      </c>
      <c r="H196" s="163">
        <v>35.869999999999997</v>
      </c>
      <c r="I196" s="164"/>
      <c r="L196" s="160"/>
      <c r="M196" s="165"/>
      <c r="T196" s="166"/>
      <c r="AT196" s="161" t="s">
        <v>256</v>
      </c>
      <c r="AU196" s="161" t="s">
        <v>85</v>
      </c>
      <c r="AV196" s="12" t="s">
        <v>85</v>
      </c>
      <c r="AW196" s="12" t="s">
        <v>32</v>
      </c>
      <c r="AX196" s="12" t="s">
        <v>76</v>
      </c>
      <c r="AY196" s="161" t="s">
        <v>190</v>
      </c>
    </row>
    <row r="197" spans="2:65" s="14" customFormat="1">
      <c r="B197" s="173"/>
      <c r="D197" s="153" t="s">
        <v>256</v>
      </c>
      <c r="E197" s="174" t="s">
        <v>1</v>
      </c>
      <c r="F197" s="175" t="s">
        <v>267</v>
      </c>
      <c r="H197" s="176">
        <v>396.04899999999998</v>
      </c>
      <c r="I197" s="177"/>
      <c r="L197" s="173"/>
      <c r="M197" s="178"/>
      <c r="T197" s="179"/>
      <c r="AT197" s="174" t="s">
        <v>256</v>
      </c>
      <c r="AU197" s="174" t="s">
        <v>85</v>
      </c>
      <c r="AV197" s="14" t="s">
        <v>217</v>
      </c>
      <c r="AW197" s="14" t="s">
        <v>32</v>
      </c>
      <c r="AX197" s="14" t="s">
        <v>83</v>
      </c>
      <c r="AY197" s="174" t="s">
        <v>190</v>
      </c>
    </row>
    <row r="198" spans="2:65" s="1" customFormat="1" ht="37.9" customHeight="1">
      <c r="B198" s="32"/>
      <c r="C198" s="136" t="s">
        <v>385</v>
      </c>
      <c r="D198" s="136" t="s">
        <v>193</v>
      </c>
      <c r="E198" s="137" t="s">
        <v>386</v>
      </c>
      <c r="F198" s="138" t="s">
        <v>387</v>
      </c>
      <c r="G198" s="139" t="s">
        <v>284</v>
      </c>
      <c r="H198" s="140">
        <v>71.099999999999994</v>
      </c>
      <c r="I198" s="141"/>
      <c r="J198" s="142">
        <f>ROUND(I198*H198,2)</f>
        <v>0</v>
      </c>
      <c r="K198" s="138" t="s">
        <v>197</v>
      </c>
      <c r="L198" s="32"/>
      <c r="M198" s="143" t="s">
        <v>1</v>
      </c>
      <c r="N198" s="144" t="s">
        <v>41</v>
      </c>
      <c r="P198" s="145">
        <f>O198*H198</f>
        <v>0</v>
      </c>
      <c r="Q198" s="145">
        <v>0</v>
      </c>
      <c r="R198" s="145">
        <f>Q198*H198</f>
        <v>0</v>
      </c>
      <c r="S198" s="145">
        <v>0</v>
      </c>
      <c r="T198" s="146">
        <f>S198*H198</f>
        <v>0</v>
      </c>
      <c r="AR198" s="147" t="s">
        <v>217</v>
      </c>
      <c r="AT198" s="147" t="s">
        <v>193</v>
      </c>
      <c r="AU198" s="147" t="s">
        <v>85</v>
      </c>
      <c r="AY198" s="17" t="s">
        <v>190</v>
      </c>
      <c r="BE198" s="148">
        <f>IF(N198="základní",J198,0)</f>
        <v>0</v>
      </c>
      <c r="BF198" s="148">
        <f>IF(N198="snížená",J198,0)</f>
        <v>0</v>
      </c>
      <c r="BG198" s="148">
        <f>IF(N198="zákl. přenesená",J198,0)</f>
        <v>0</v>
      </c>
      <c r="BH198" s="148">
        <f>IF(N198="sníž. přenesená",J198,0)</f>
        <v>0</v>
      </c>
      <c r="BI198" s="148">
        <f>IF(N198="nulová",J198,0)</f>
        <v>0</v>
      </c>
      <c r="BJ198" s="17" t="s">
        <v>83</v>
      </c>
      <c r="BK198" s="148">
        <f>ROUND(I198*H198,2)</f>
        <v>0</v>
      </c>
      <c r="BL198" s="17" t="s">
        <v>217</v>
      </c>
      <c r="BM198" s="147" t="s">
        <v>388</v>
      </c>
    </row>
    <row r="199" spans="2:65" s="1" customFormat="1">
      <c r="B199" s="32"/>
      <c r="D199" s="149" t="s">
        <v>200</v>
      </c>
      <c r="F199" s="150" t="s">
        <v>389</v>
      </c>
      <c r="I199" s="151"/>
      <c r="L199" s="32"/>
      <c r="M199" s="152"/>
      <c r="T199" s="56"/>
      <c r="AT199" s="17" t="s">
        <v>200</v>
      </c>
      <c r="AU199" s="17" t="s">
        <v>85</v>
      </c>
    </row>
    <row r="200" spans="2:65" s="12" customFormat="1">
      <c r="B200" s="160"/>
      <c r="D200" s="153" t="s">
        <v>256</v>
      </c>
      <c r="E200" s="161" t="s">
        <v>1</v>
      </c>
      <c r="F200" s="162" t="s">
        <v>390</v>
      </c>
      <c r="H200" s="163">
        <v>71.099999999999994</v>
      </c>
      <c r="I200" s="164"/>
      <c r="L200" s="160"/>
      <c r="M200" s="165"/>
      <c r="T200" s="166"/>
      <c r="AT200" s="161" t="s">
        <v>256</v>
      </c>
      <c r="AU200" s="161" t="s">
        <v>85</v>
      </c>
      <c r="AV200" s="12" t="s">
        <v>85</v>
      </c>
      <c r="AW200" s="12" t="s">
        <v>32</v>
      </c>
      <c r="AX200" s="12" t="s">
        <v>83</v>
      </c>
      <c r="AY200" s="161" t="s">
        <v>190</v>
      </c>
    </row>
    <row r="201" spans="2:65" s="11" customFormat="1" ht="22.9" customHeight="1">
      <c r="B201" s="124"/>
      <c r="D201" s="125" t="s">
        <v>75</v>
      </c>
      <c r="E201" s="134" t="s">
        <v>391</v>
      </c>
      <c r="F201" s="134" t="s">
        <v>392</v>
      </c>
      <c r="I201" s="127"/>
      <c r="J201" s="135">
        <f>BK201</f>
        <v>0</v>
      </c>
      <c r="L201" s="124"/>
      <c r="M201" s="129"/>
      <c r="P201" s="130">
        <f>SUM(P202:P227)</f>
        <v>0</v>
      </c>
      <c r="R201" s="130">
        <f>SUM(R202:R227)</f>
        <v>0</v>
      </c>
      <c r="T201" s="131">
        <f>SUM(T202:T227)</f>
        <v>1.4907950000000001</v>
      </c>
      <c r="AR201" s="125" t="s">
        <v>83</v>
      </c>
      <c r="AT201" s="132" t="s">
        <v>75</v>
      </c>
      <c r="AU201" s="132" t="s">
        <v>83</v>
      </c>
      <c r="AY201" s="125" t="s">
        <v>190</v>
      </c>
      <c r="BK201" s="133">
        <f>SUM(BK202:BK227)</f>
        <v>0</v>
      </c>
    </row>
    <row r="202" spans="2:65" s="1" customFormat="1" ht="21.75" customHeight="1">
      <c r="B202" s="32"/>
      <c r="C202" s="136" t="s">
        <v>391</v>
      </c>
      <c r="D202" s="136" t="s">
        <v>193</v>
      </c>
      <c r="E202" s="137" t="s">
        <v>393</v>
      </c>
      <c r="F202" s="138" t="s">
        <v>394</v>
      </c>
      <c r="G202" s="139" t="s">
        <v>271</v>
      </c>
      <c r="H202" s="140">
        <v>2</v>
      </c>
      <c r="I202" s="141"/>
      <c r="J202" s="142">
        <f>ROUND(I202*H202,2)</f>
        <v>0</v>
      </c>
      <c r="K202" s="138" t="s">
        <v>197</v>
      </c>
      <c r="L202" s="32"/>
      <c r="M202" s="143" t="s">
        <v>1</v>
      </c>
      <c r="N202" s="144" t="s">
        <v>41</v>
      </c>
      <c r="P202" s="145">
        <f>O202*H202</f>
        <v>0</v>
      </c>
      <c r="Q202" s="145">
        <v>0</v>
      </c>
      <c r="R202" s="145">
        <f>Q202*H202</f>
        <v>0</v>
      </c>
      <c r="S202" s="145">
        <v>8.6999999999999994E-2</v>
      </c>
      <c r="T202" s="146">
        <f>S202*H202</f>
        <v>0.17399999999999999</v>
      </c>
      <c r="AR202" s="147" t="s">
        <v>217</v>
      </c>
      <c r="AT202" s="147" t="s">
        <v>193</v>
      </c>
      <c r="AU202" s="147" t="s">
        <v>85</v>
      </c>
      <c r="AY202" s="17" t="s">
        <v>190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7" t="s">
        <v>83</v>
      </c>
      <c r="BK202" s="148">
        <f>ROUND(I202*H202,2)</f>
        <v>0</v>
      </c>
      <c r="BL202" s="17" t="s">
        <v>217</v>
      </c>
      <c r="BM202" s="147" t="s">
        <v>395</v>
      </c>
    </row>
    <row r="203" spans="2:65" s="1" customFormat="1">
      <c r="B203" s="32"/>
      <c r="D203" s="149" t="s">
        <v>200</v>
      </c>
      <c r="F203" s="150" t="s">
        <v>396</v>
      </c>
      <c r="I203" s="151"/>
      <c r="L203" s="32"/>
      <c r="M203" s="152"/>
      <c r="T203" s="56"/>
      <c r="AT203" s="17" t="s">
        <v>200</v>
      </c>
      <c r="AU203" s="17" t="s">
        <v>85</v>
      </c>
    </row>
    <row r="204" spans="2:65" s="12" customFormat="1">
      <c r="B204" s="160"/>
      <c r="D204" s="153" t="s">
        <v>256</v>
      </c>
      <c r="E204" s="161" t="s">
        <v>1</v>
      </c>
      <c r="F204" s="162" t="s">
        <v>397</v>
      </c>
      <c r="H204" s="163">
        <v>2</v>
      </c>
      <c r="I204" s="164"/>
      <c r="L204" s="160"/>
      <c r="M204" s="165"/>
      <c r="T204" s="166"/>
      <c r="AT204" s="161" t="s">
        <v>256</v>
      </c>
      <c r="AU204" s="161" t="s">
        <v>85</v>
      </c>
      <c r="AV204" s="12" t="s">
        <v>85</v>
      </c>
      <c r="AW204" s="12" t="s">
        <v>32</v>
      </c>
      <c r="AX204" s="12" t="s">
        <v>83</v>
      </c>
      <c r="AY204" s="161" t="s">
        <v>190</v>
      </c>
    </row>
    <row r="205" spans="2:65" s="1" customFormat="1" ht="37.9" customHeight="1">
      <c r="B205" s="32"/>
      <c r="C205" s="136" t="s">
        <v>398</v>
      </c>
      <c r="D205" s="136" t="s">
        <v>193</v>
      </c>
      <c r="E205" s="137" t="s">
        <v>399</v>
      </c>
      <c r="F205" s="138" t="s">
        <v>400</v>
      </c>
      <c r="G205" s="139" t="s">
        <v>271</v>
      </c>
      <c r="H205" s="140">
        <v>1</v>
      </c>
      <c r="I205" s="141"/>
      <c r="J205" s="142">
        <f>ROUND(I205*H205,2)</f>
        <v>0</v>
      </c>
      <c r="K205" s="138" t="s">
        <v>1</v>
      </c>
      <c r="L205" s="32"/>
      <c r="M205" s="143" t="s">
        <v>1</v>
      </c>
      <c r="N205" s="144" t="s">
        <v>41</v>
      </c>
      <c r="P205" s="145">
        <f>O205*H205</f>
        <v>0</v>
      </c>
      <c r="Q205" s="145">
        <v>0</v>
      </c>
      <c r="R205" s="145">
        <f>Q205*H205</f>
        <v>0</v>
      </c>
      <c r="S205" s="145">
        <v>0.05</v>
      </c>
      <c r="T205" s="146">
        <f>S205*H205</f>
        <v>0.05</v>
      </c>
      <c r="AR205" s="147" t="s">
        <v>217</v>
      </c>
      <c r="AT205" s="147" t="s">
        <v>193</v>
      </c>
      <c r="AU205" s="147" t="s">
        <v>85</v>
      </c>
      <c r="AY205" s="17" t="s">
        <v>190</v>
      </c>
      <c r="BE205" s="148">
        <f>IF(N205="základní",J205,0)</f>
        <v>0</v>
      </c>
      <c r="BF205" s="148">
        <f>IF(N205="snížená",J205,0)</f>
        <v>0</v>
      </c>
      <c r="BG205" s="148">
        <f>IF(N205="zákl. přenesená",J205,0)</f>
        <v>0</v>
      </c>
      <c r="BH205" s="148">
        <f>IF(N205="sníž. přenesená",J205,0)</f>
        <v>0</v>
      </c>
      <c r="BI205" s="148">
        <f>IF(N205="nulová",J205,0)</f>
        <v>0</v>
      </c>
      <c r="BJ205" s="17" t="s">
        <v>83</v>
      </c>
      <c r="BK205" s="148">
        <f>ROUND(I205*H205,2)</f>
        <v>0</v>
      </c>
      <c r="BL205" s="17" t="s">
        <v>217</v>
      </c>
      <c r="BM205" s="147" t="s">
        <v>401</v>
      </c>
    </row>
    <row r="206" spans="2:65" s="12" customFormat="1">
      <c r="B206" s="160"/>
      <c r="D206" s="153" t="s">
        <v>256</v>
      </c>
      <c r="E206" s="161" t="s">
        <v>1</v>
      </c>
      <c r="F206" s="162" t="s">
        <v>402</v>
      </c>
      <c r="H206" s="163">
        <v>1</v>
      </c>
      <c r="I206" s="164"/>
      <c r="L206" s="160"/>
      <c r="M206" s="165"/>
      <c r="T206" s="166"/>
      <c r="AT206" s="161" t="s">
        <v>256</v>
      </c>
      <c r="AU206" s="161" t="s">
        <v>85</v>
      </c>
      <c r="AV206" s="12" t="s">
        <v>85</v>
      </c>
      <c r="AW206" s="12" t="s">
        <v>32</v>
      </c>
      <c r="AX206" s="12" t="s">
        <v>83</v>
      </c>
      <c r="AY206" s="161" t="s">
        <v>190</v>
      </c>
    </row>
    <row r="207" spans="2:65" s="1" customFormat="1" ht="37.9" customHeight="1">
      <c r="B207" s="32"/>
      <c r="C207" s="136" t="s">
        <v>403</v>
      </c>
      <c r="D207" s="136" t="s">
        <v>193</v>
      </c>
      <c r="E207" s="137" t="s">
        <v>404</v>
      </c>
      <c r="F207" s="138" t="s">
        <v>405</v>
      </c>
      <c r="G207" s="139" t="s">
        <v>271</v>
      </c>
      <c r="H207" s="140">
        <v>1</v>
      </c>
      <c r="I207" s="141"/>
      <c r="J207" s="142">
        <f>ROUND(I207*H207,2)</f>
        <v>0</v>
      </c>
      <c r="K207" s="138" t="s">
        <v>1</v>
      </c>
      <c r="L207" s="32"/>
      <c r="M207" s="143" t="s">
        <v>1</v>
      </c>
      <c r="N207" s="144" t="s">
        <v>41</v>
      </c>
      <c r="P207" s="145">
        <f>O207*H207</f>
        <v>0</v>
      </c>
      <c r="Q207" s="145">
        <v>0</v>
      </c>
      <c r="R207" s="145">
        <f>Q207*H207</f>
        <v>0</v>
      </c>
      <c r="S207" s="145">
        <v>0</v>
      </c>
      <c r="T207" s="146">
        <f>S207*H207</f>
        <v>0</v>
      </c>
      <c r="AR207" s="147" t="s">
        <v>217</v>
      </c>
      <c r="AT207" s="147" t="s">
        <v>193</v>
      </c>
      <c r="AU207" s="147" t="s">
        <v>85</v>
      </c>
      <c r="AY207" s="17" t="s">
        <v>190</v>
      </c>
      <c r="BE207" s="148">
        <f>IF(N207="základní",J207,0)</f>
        <v>0</v>
      </c>
      <c r="BF207" s="148">
        <f>IF(N207="snížená",J207,0)</f>
        <v>0</v>
      </c>
      <c r="BG207" s="148">
        <f>IF(N207="zákl. přenesená",J207,0)</f>
        <v>0</v>
      </c>
      <c r="BH207" s="148">
        <f>IF(N207="sníž. přenesená",J207,0)</f>
        <v>0</v>
      </c>
      <c r="BI207" s="148">
        <f>IF(N207="nulová",J207,0)</f>
        <v>0</v>
      </c>
      <c r="BJ207" s="17" t="s">
        <v>83</v>
      </c>
      <c r="BK207" s="148">
        <f>ROUND(I207*H207,2)</f>
        <v>0</v>
      </c>
      <c r="BL207" s="17" t="s">
        <v>217</v>
      </c>
      <c r="BM207" s="147" t="s">
        <v>406</v>
      </c>
    </row>
    <row r="208" spans="2:65" s="12" customFormat="1">
      <c r="B208" s="160"/>
      <c r="D208" s="153" t="s">
        <v>256</v>
      </c>
      <c r="E208" s="161" t="s">
        <v>1</v>
      </c>
      <c r="F208" s="162" t="s">
        <v>407</v>
      </c>
      <c r="H208" s="163">
        <v>1</v>
      </c>
      <c r="I208" s="164"/>
      <c r="L208" s="160"/>
      <c r="M208" s="165"/>
      <c r="T208" s="166"/>
      <c r="AT208" s="161" t="s">
        <v>256</v>
      </c>
      <c r="AU208" s="161" t="s">
        <v>85</v>
      </c>
      <c r="AV208" s="12" t="s">
        <v>85</v>
      </c>
      <c r="AW208" s="12" t="s">
        <v>32</v>
      </c>
      <c r="AX208" s="12" t="s">
        <v>83</v>
      </c>
      <c r="AY208" s="161" t="s">
        <v>190</v>
      </c>
    </row>
    <row r="209" spans="2:65" s="1" customFormat="1" ht="44.25" customHeight="1">
      <c r="B209" s="32"/>
      <c r="C209" s="136" t="s">
        <v>408</v>
      </c>
      <c r="D209" s="136" t="s">
        <v>193</v>
      </c>
      <c r="E209" s="137" t="s">
        <v>409</v>
      </c>
      <c r="F209" s="138" t="s">
        <v>410</v>
      </c>
      <c r="G209" s="139" t="s">
        <v>271</v>
      </c>
      <c r="H209" s="140">
        <v>4</v>
      </c>
      <c r="I209" s="141"/>
      <c r="J209" s="142">
        <f>ROUND(I209*H209,2)</f>
        <v>0</v>
      </c>
      <c r="K209" s="138" t="s">
        <v>197</v>
      </c>
      <c r="L209" s="32"/>
      <c r="M209" s="143" t="s">
        <v>1</v>
      </c>
      <c r="N209" s="144" t="s">
        <v>41</v>
      </c>
      <c r="P209" s="145">
        <f>O209*H209</f>
        <v>0</v>
      </c>
      <c r="Q209" s="145">
        <v>0</v>
      </c>
      <c r="R209" s="145">
        <f>Q209*H209</f>
        <v>0</v>
      </c>
      <c r="S209" s="145">
        <v>0.108</v>
      </c>
      <c r="T209" s="146">
        <f>S209*H209</f>
        <v>0.432</v>
      </c>
      <c r="AR209" s="147" t="s">
        <v>217</v>
      </c>
      <c r="AT209" s="147" t="s">
        <v>193</v>
      </c>
      <c r="AU209" s="147" t="s">
        <v>85</v>
      </c>
      <c r="AY209" s="17" t="s">
        <v>190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7" t="s">
        <v>83</v>
      </c>
      <c r="BK209" s="148">
        <f>ROUND(I209*H209,2)</f>
        <v>0</v>
      </c>
      <c r="BL209" s="17" t="s">
        <v>217</v>
      </c>
      <c r="BM209" s="147" t="s">
        <v>411</v>
      </c>
    </row>
    <row r="210" spans="2:65" s="1" customFormat="1">
      <c r="B210" s="32"/>
      <c r="D210" s="149" t="s">
        <v>200</v>
      </c>
      <c r="F210" s="150" t="s">
        <v>412</v>
      </c>
      <c r="I210" s="151"/>
      <c r="L210" s="32"/>
      <c r="M210" s="152"/>
      <c r="T210" s="56"/>
      <c r="AT210" s="17" t="s">
        <v>200</v>
      </c>
      <c r="AU210" s="17" t="s">
        <v>85</v>
      </c>
    </row>
    <row r="211" spans="2:65" s="12" customFormat="1">
      <c r="B211" s="160"/>
      <c r="D211" s="153" t="s">
        <v>256</v>
      </c>
      <c r="E211" s="161" t="s">
        <v>1</v>
      </c>
      <c r="F211" s="162" t="s">
        <v>413</v>
      </c>
      <c r="H211" s="163">
        <v>4</v>
      </c>
      <c r="I211" s="164"/>
      <c r="L211" s="160"/>
      <c r="M211" s="165"/>
      <c r="T211" s="166"/>
      <c r="AT211" s="161" t="s">
        <v>256</v>
      </c>
      <c r="AU211" s="161" t="s">
        <v>85</v>
      </c>
      <c r="AV211" s="12" t="s">
        <v>85</v>
      </c>
      <c r="AW211" s="12" t="s">
        <v>32</v>
      </c>
      <c r="AX211" s="12" t="s">
        <v>83</v>
      </c>
      <c r="AY211" s="161" t="s">
        <v>190</v>
      </c>
    </row>
    <row r="212" spans="2:65" s="1" customFormat="1" ht="44.25" customHeight="1">
      <c r="B212" s="32"/>
      <c r="C212" s="136" t="s">
        <v>414</v>
      </c>
      <c r="D212" s="136" t="s">
        <v>193</v>
      </c>
      <c r="E212" s="137" t="s">
        <v>415</v>
      </c>
      <c r="F212" s="138" t="s">
        <v>416</v>
      </c>
      <c r="G212" s="139" t="s">
        <v>271</v>
      </c>
      <c r="H212" s="140">
        <v>21</v>
      </c>
      <c r="I212" s="141"/>
      <c r="J212" s="142">
        <f>ROUND(I212*H212,2)</f>
        <v>0</v>
      </c>
      <c r="K212" s="138" t="s">
        <v>1</v>
      </c>
      <c r="L212" s="32"/>
      <c r="M212" s="143" t="s">
        <v>1</v>
      </c>
      <c r="N212" s="144" t="s">
        <v>41</v>
      </c>
      <c r="P212" s="145">
        <f>O212*H212</f>
        <v>0</v>
      </c>
      <c r="Q212" s="145">
        <v>0</v>
      </c>
      <c r="R212" s="145">
        <f>Q212*H212</f>
        <v>0</v>
      </c>
      <c r="S212" s="145">
        <v>8.0000000000000002E-3</v>
      </c>
      <c r="T212" s="146">
        <f>S212*H212</f>
        <v>0.16800000000000001</v>
      </c>
      <c r="AR212" s="147" t="s">
        <v>217</v>
      </c>
      <c r="AT212" s="147" t="s">
        <v>193</v>
      </c>
      <c r="AU212" s="147" t="s">
        <v>85</v>
      </c>
      <c r="AY212" s="17" t="s">
        <v>190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7" t="s">
        <v>83</v>
      </c>
      <c r="BK212" s="148">
        <f>ROUND(I212*H212,2)</f>
        <v>0</v>
      </c>
      <c r="BL212" s="17" t="s">
        <v>217</v>
      </c>
      <c r="BM212" s="147" t="s">
        <v>417</v>
      </c>
    </row>
    <row r="213" spans="2:65" s="12" customFormat="1">
      <c r="B213" s="160"/>
      <c r="D213" s="153" t="s">
        <v>256</v>
      </c>
      <c r="E213" s="161" t="s">
        <v>1</v>
      </c>
      <c r="F213" s="162" t="s">
        <v>418</v>
      </c>
      <c r="H213" s="163">
        <v>21</v>
      </c>
      <c r="I213" s="164"/>
      <c r="L213" s="160"/>
      <c r="M213" s="165"/>
      <c r="T213" s="166"/>
      <c r="AT213" s="161" t="s">
        <v>256</v>
      </c>
      <c r="AU213" s="161" t="s">
        <v>85</v>
      </c>
      <c r="AV213" s="12" t="s">
        <v>85</v>
      </c>
      <c r="AW213" s="12" t="s">
        <v>32</v>
      </c>
      <c r="AX213" s="12" t="s">
        <v>83</v>
      </c>
      <c r="AY213" s="161" t="s">
        <v>190</v>
      </c>
    </row>
    <row r="214" spans="2:65" s="1" customFormat="1" ht="44.25" customHeight="1">
      <c r="B214" s="32"/>
      <c r="C214" s="136" t="s">
        <v>419</v>
      </c>
      <c r="D214" s="136" t="s">
        <v>193</v>
      </c>
      <c r="E214" s="137" t="s">
        <v>420</v>
      </c>
      <c r="F214" s="138" t="s">
        <v>421</v>
      </c>
      <c r="G214" s="139" t="s">
        <v>271</v>
      </c>
      <c r="H214" s="140">
        <v>12</v>
      </c>
      <c r="I214" s="141"/>
      <c r="J214" s="142">
        <f>ROUND(I214*H214,2)</f>
        <v>0</v>
      </c>
      <c r="K214" s="138" t="s">
        <v>197</v>
      </c>
      <c r="L214" s="32"/>
      <c r="M214" s="143" t="s">
        <v>1</v>
      </c>
      <c r="N214" s="144" t="s">
        <v>41</v>
      </c>
      <c r="P214" s="145">
        <f>O214*H214</f>
        <v>0</v>
      </c>
      <c r="Q214" s="145">
        <v>0</v>
      </c>
      <c r="R214" s="145">
        <f>Q214*H214</f>
        <v>0</v>
      </c>
      <c r="S214" s="145">
        <v>1.2E-2</v>
      </c>
      <c r="T214" s="146">
        <f>S214*H214</f>
        <v>0.14400000000000002</v>
      </c>
      <c r="AR214" s="147" t="s">
        <v>217</v>
      </c>
      <c r="AT214" s="147" t="s">
        <v>193</v>
      </c>
      <c r="AU214" s="147" t="s">
        <v>85</v>
      </c>
      <c r="AY214" s="17" t="s">
        <v>190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7" t="s">
        <v>83</v>
      </c>
      <c r="BK214" s="148">
        <f>ROUND(I214*H214,2)</f>
        <v>0</v>
      </c>
      <c r="BL214" s="17" t="s">
        <v>217</v>
      </c>
      <c r="BM214" s="147" t="s">
        <v>422</v>
      </c>
    </row>
    <row r="215" spans="2:65" s="1" customFormat="1">
      <c r="B215" s="32"/>
      <c r="D215" s="149" t="s">
        <v>200</v>
      </c>
      <c r="F215" s="150" t="s">
        <v>423</v>
      </c>
      <c r="I215" s="151"/>
      <c r="L215" s="32"/>
      <c r="M215" s="152"/>
      <c r="T215" s="56"/>
      <c r="AT215" s="17" t="s">
        <v>200</v>
      </c>
      <c r="AU215" s="17" t="s">
        <v>85</v>
      </c>
    </row>
    <row r="216" spans="2:65" s="12" customFormat="1">
      <c r="B216" s="160"/>
      <c r="D216" s="153" t="s">
        <v>256</v>
      </c>
      <c r="E216" s="161" t="s">
        <v>1</v>
      </c>
      <c r="F216" s="162" t="s">
        <v>424</v>
      </c>
      <c r="H216" s="163">
        <v>12</v>
      </c>
      <c r="I216" s="164"/>
      <c r="L216" s="160"/>
      <c r="M216" s="165"/>
      <c r="T216" s="166"/>
      <c r="AT216" s="161" t="s">
        <v>256</v>
      </c>
      <c r="AU216" s="161" t="s">
        <v>85</v>
      </c>
      <c r="AV216" s="12" t="s">
        <v>85</v>
      </c>
      <c r="AW216" s="12" t="s">
        <v>32</v>
      </c>
      <c r="AX216" s="12" t="s">
        <v>83</v>
      </c>
      <c r="AY216" s="161" t="s">
        <v>190</v>
      </c>
    </row>
    <row r="217" spans="2:65" s="1" customFormat="1" ht="33" customHeight="1">
      <c r="B217" s="32"/>
      <c r="C217" s="136" t="s">
        <v>425</v>
      </c>
      <c r="D217" s="136" t="s">
        <v>193</v>
      </c>
      <c r="E217" s="137" t="s">
        <v>426</v>
      </c>
      <c r="F217" s="138" t="s">
        <v>427</v>
      </c>
      <c r="G217" s="139" t="s">
        <v>271</v>
      </c>
      <c r="H217" s="140">
        <v>3</v>
      </c>
      <c r="I217" s="141"/>
      <c r="J217" s="142">
        <f>ROUND(I217*H217,2)</f>
        <v>0</v>
      </c>
      <c r="K217" s="138" t="s">
        <v>197</v>
      </c>
      <c r="L217" s="32"/>
      <c r="M217" s="143" t="s">
        <v>1</v>
      </c>
      <c r="N217" s="144" t="s">
        <v>41</v>
      </c>
      <c r="P217" s="145">
        <f>O217*H217</f>
        <v>0</v>
      </c>
      <c r="Q217" s="145">
        <v>0</v>
      </c>
      <c r="R217" s="145">
        <f>Q217*H217</f>
        <v>0</v>
      </c>
      <c r="S217" s="145">
        <v>0.16500000000000001</v>
      </c>
      <c r="T217" s="146">
        <f>S217*H217</f>
        <v>0.495</v>
      </c>
      <c r="AR217" s="147" t="s">
        <v>217</v>
      </c>
      <c r="AT217" s="147" t="s">
        <v>193</v>
      </c>
      <c r="AU217" s="147" t="s">
        <v>85</v>
      </c>
      <c r="AY217" s="17" t="s">
        <v>190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7" t="s">
        <v>83</v>
      </c>
      <c r="BK217" s="148">
        <f>ROUND(I217*H217,2)</f>
        <v>0</v>
      </c>
      <c r="BL217" s="17" t="s">
        <v>217</v>
      </c>
      <c r="BM217" s="147" t="s">
        <v>428</v>
      </c>
    </row>
    <row r="218" spans="2:65" s="1" customFormat="1">
      <c r="B218" s="32"/>
      <c r="D218" s="149" t="s">
        <v>200</v>
      </c>
      <c r="F218" s="150" t="s">
        <v>429</v>
      </c>
      <c r="I218" s="151"/>
      <c r="L218" s="32"/>
      <c r="M218" s="152"/>
      <c r="T218" s="56"/>
      <c r="AT218" s="17" t="s">
        <v>200</v>
      </c>
      <c r="AU218" s="17" t="s">
        <v>85</v>
      </c>
    </row>
    <row r="219" spans="2:65" s="12" customFormat="1">
      <c r="B219" s="160"/>
      <c r="D219" s="153" t="s">
        <v>256</v>
      </c>
      <c r="E219" s="161" t="s">
        <v>1</v>
      </c>
      <c r="F219" s="162" t="s">
        <v>430</v>
      </c>
      <c r="H219" s="163">
        <v>1</v>
      </c>
      <c r="I219" s="164"/>
      <c r="L219" s="160"/>
      <c r="M219" s="165"/>
      <c r="T219" s="166"/>
      <c r="AT219" s="161" t="s">
        <v>256</v>
      </c>
      <c r="AU219" s="161" t="s">
        <v>85</v>
      </c>
      <c r="AV219" s="12" t="s">
        <v>85</v>
      </c>
      <c r="AW219" s="12" t="s">
        <v>32</v>
      </c>
      <c r="AX219" s="12" t="s">
        <v>76</v>
      </c>
      <c r="AY219" s="161" t="s">
        <v>190</v>
      </c>
    </row>
    <row r="220" spans="2:65" s="12" customFormat="1">
      <c r="B220" s="160"/>
      <c r="D220" s="153" t="s">
        <v>256</v>
      </c>
      <c r="E220" s="161" t="s">
        <v>1</v>
      </c>
      <c r="F220" s="162" t="s">
        <v>431</v>
      </c>
      <c r="H220" s="163">
        <v>2</v>
      </c>
      <c r="I220" s="164"/>
      <c r="L220" s="160"/>
      <c r="M220" s="165"/>
      <c r="T220" s="166"/>
      <c r="AT220" s="161" t="s">
        <v>256</v>
      </c>
      <c r="AU220" s="161" t="s">
        <v>85</v>
      </c>
      <c r="AV220" s="12" t="s">
        <v>85</v>
      </c>
      <c r="AW220" s="12" t="s">
        <v>32</v>
      </c>
      <c r="AX220" s="12" t="s">
        <v>76</v>
      </c>
      <c r="AY220" s="161" t="s">
        <v>190</v>
      </c>
    </row>
    <row r="221" spans="2:65" s="14" customFormat="1">
      <c r="B221" s="173"/>
      <c r="D221" s="153" t="s">
        <v>256</v>
      </c>
      <c r="E221" s="174" t="s">
        <v>1</v>
      </c>
      <c r="F221" s="175" t="s">
        <v>267</v>
      </c>
      <c r="H221" s="176">
        <v>3</v>
      </c>
      <c r="I221" s="177"/>
      <c r="L221" s="173"/>
      <c r="M221" s="178"/>
      <c r="T221" s="179"/>
      <c r="AT221" s="174" t="s">
        <v>256</v>
      </c>
      <c r="AU221" s="174" t="s">
        <v>85</v>
      </c>
      <c r="AV221" s="14" t="s">
        <v>217</v>
      </c>
      <c r="AW221" s="14" t="s">
        <v>32</v>
      </c>
      <c r="AX221" s="14" t="s">
        <v>83</v>
      </c>
      <c r="AY221" s="174" t="s">
        <v>190</v>
      </c>
    </row>
    <row r="222" spans="2:65" s="1" customFormat="1" ht="24.2" customHeight="1">
      <c r="B222" s="32"/>
      <c r="C222" s="136" t="s">
        <v>432</v>
      </c>
      <c r="D222" s="136" t="s">
        <v>193</v>
      </c>
      <c r="E222" s="137" t="s">
        <v>433</v>
      </c>
      <c r="F222" s="138" t="s">
        <v>434</v>
      </c>
      <c r="G222" s="139" t="s">
        <v>435</v>
      </c>
      <c r="H222" s="140">
        <v>4</v>
      </c>
      <c r="I222" s="141"/>
      <c r="J222" s="142">
        <f>ROUND(I222*H222,2)</f>
        <v>0</v>
      </c>
      <c r="K222" s="138" t="s">
        <v>197</v>
      </c>
      <c r="L222" s="32"/>
      <c r="M222" s="143" t="s">
        <v>1</v>
      </c>
      <c r="N222" s="144" t="s">
        <v>41</v>
      </c>
      <c r="P222" s="145">
        <f>O222*H222</f>
        <v>0</v>
      </c>
      <c r="Q222" s="145">
        <v>0</v>
      </c>
      <c r="R222" s="145">
        <f>Q222*H222</f>
        <v>0</v>
      </c>
      <c r="S222" s="145">
        <v>3.48E-3</v>
      </c>
      <c r="T222" s="146">
        <f>S222*H222</f>
        <v>1.392E-2</v>
      </c>
      <c r="AR222" s="147" t="s">
        <v>217</v>
      </c>
      <c r="AT222" s="147" t="s">
        <v>193</v>
      </c>
      <c r="AU222" s="147" t="s">
        <v>85</v>
      </c>
      <c r="AY222" s="17" t="s">
        <v>190</v>
      </c>
      <c r="BE222" s="148">
        <f>IF(N222="základní",J222,0)</f>
        <v>0</v>
      </c>
      <c r="BF222" s="148">
        <f>IF(N222="snížená",J222,0)</f>
        <v>0</v>
      </c>
      <c r="BG222" s="148">
        <f>IF(N222="zákl. přenesená",J222,0)</f>
        <v>0</v>
      </c>
      <c r="BH222" s="148">
        <f>IF(N222="sníž. přenesená",J222,0)</f>
        <v>0</v>
      </c>
      <c r="BI222" s="148">
        <f>IF(N222="nulová",J222,0)</f>
        <v>0</v>
      </c>
      <c r="BJ222" s="17" t="s">
        <v>83</v>
      </c>
      <c r="BK222" s="148">
        <f>ROUND(I222*H222,2)</f>
        <v>0</v>
      </c>
      <c r="BL222" s="17" t="s">
        <v>217</v>
      </c>
      <c r="BM222" s="147" t="s">
        <v>436</v>
      </c>
    </row>
    <row r="223" spans="2:65" s="1" customFormat="1">
      <c r="B223" s="32"/>
      <c r="D223" s="149" t="s">
        <v>200</v>
      </c>
      <c r="F223" s="150" t="s">
        <v>437</v>
      </c>
      <c r="I223" s="151"/>
      <c r="L223" s="32"/>
      <c r="M223" s="152"/>
      <c r="T223" s="56"/>
      <c r="AT223" s="17" t="s">
        <v>200</v>
      </c>
      <c r="AU223" s="17" t="s">
        <v>85</v>
      </c>
    </row>
    <row r="224" spans="2:65" s="12" customFormat="1">
      <c r="B224" s="160"/>
      <c r="D224" s="153" t="s">
        <v>256</v>
      </c>
      <c r="E224" s="161" t="s">
        <v>1</v>
      </c>
      <c r="F224" s="162" t="s">
        <v>438</v>
      </c>
      <c r="H224" s="163">
        <v>4</v>
      </c>
      <c r="I224" s="164"/>
      <c r="L224" s="160"/>
      <c r="M224" s="165"/>
      <c r="T224" s="166"/>
      <c r="AT224" s="161" t="s">
        <v>256</v>
      </c>
      <c r="AU224" s="161" t="s">
        <v>85</v>
      </c>
      <c r="AV224" s="12" t="s">
        <v>85</v>
      </c>
      <c r="AW224" s="12" t="s">
        <v>32</v>
      </c>
      <c r="AX224" s="12" t="s">
        <v>83</v>
      </c>
      <c r="AY224" s="161" t="s">
        <v>190</v>
      </c>
    </row>
    <row r="225" spans="2:65" s="1" customFormat="1" ht="24.2" customHeight="1">
      <c r="B225" s="32"/>
      <c r="C225" s="136" t="s">
        <v>439</v>
      </c>
      <c r="D225" s="136" t="s">
        <v>193</v>
      </c>
      <c r="E225" s="137" t="s">
        <v>440</v>
      </c>
      <c r="F225" s="138" t="s">
        <v>441</v>
      </c>
      <c r="G225" s="139" t="s">
        <v>435</v>
      </c>
      <c r="H225" s="140">
        <v>1.5</v>
      </c>
      <c r="I225" s="141"/>
      <c r="J225" s="142">
        <f>ROUND(I225*H225,2)</f>
        <v>0</v>
      </c>
      <c r="K225" s="138" t="s">
        <v>197</v>
      </c>
      <c r="L225" s="32"/>
      <c r="M225" s="143" t="s">
        <v>1</v>
      </c>
      <c r="N225" s="144" t="s">
        <v>41</v>
      </c>
      <c r="P225" s="145">
        <f>O225*H225</f>
        <v>0</v>
      </c>
      <c r="Q225" s="145">
        <v>0</v>
      </c>
      <c r="R225" s="145">
        <f>Q225*H225</f>
        <v>0</v>
      </c>
      <c r="S225" s="145">
        <v>9.2499999999999995E-3</v>
      </c>
      <c r="T225" s="146">
        <f>S225*H225</f>
        <v>1.3874999999999998E-2</v>
      </c>
      <c r="AR225" s="147" t="s">
        <v>217</v>
      </c>
      <c r="AT225" s="147" t="s">
        <v>193</v>
      </c>
      <c r="AU225" s="147" t="s">
        <v>85</v>
      </c>
      <c r="AY225" s="17" t="s">
        <v>190</v>
      </c>
      <c r="BE225" s="148">
        <f>IF(N225="základní",J225,0)</f>
        <v>0</v>
      </c>
      <c r="BF225" s="148">
        <f>IF(N225="snížená",J225,0)</f>
        <v>0</v>
      </c>
      <c r="BG225" s="148">
        <f>IF(N225="zákl. přenesená",J225,0)</f>
        <v>0</v>
      </c>
      <c r="BH225" s="148">
        <f>IF(N225="sníž. přenesená",J225,0)</f>
        <v>0</v>
      </c>
      <c r="BI225" s="148">
        <f>IF(N225="nulová",J225,0)</f>
        <v>0</v>
      </c>
      <c r="BJ225" s="17" t="s">
        <v>83</v>
      </c>
      <c r="BK225" s="148">
        <f>ROUND(I225*H225,2)</f>
        <v>0</v>
      </c>
      <c r="BL225" s="17" t="s">
        <v>217</v>
      </c>
      <c r="BM225" s="147" t="s">
        <v>442</v>
      </c>
    </row>
    <row r="226" spans="2:65" s="1" customFormat="1">
      <c r="B226" s="32"/>
      <c r="D226" s="149" t="s">
        <v>200</v>
      </c>
      <c r="F226" s="150" t="s">
        <v>443</v>
      </c>
      <c r="I226" s="151"/>
      <c r="L226" s="32"/>
      <c r="M226" s="152"/>
      <c r="T226" s="56"/>
      <c r="AT226" s="17" t="s">
        <v>200</v>
      </c>
      <c r="AU226" s="17" t="s">
        <v>85</v>
      </c>
    </row>
    <row r="227" spans="2:65" s="12" customFormat="1">
      <c r="B227" s="160"/>
      <c r="D227" s="153" t="s">
        <v>256</v>
      </c>
      <c r="E227" s="161" t="s">
        <v>1</v>
      </c>
      <c r="F227" s="162" t="s">
        <v>444</v>
      </c>
      <c r="H227" s="163">
        <v>1.5</v>
      </c>
      <c r="I227" s="164"/>
      <c r="L227" s="160"/>
      <c r="M227" s="165"/>
      <c r="T227" s="166"/>
      <c r="AT227" s="161" t="s">
        <v>256</v>
      </c>
      <c r="AU227" s="161" t="s">
        <v>85</v>
      </c>
      <c r="AV227" s="12" t="s">
        <v>85</v>
      </c>
      <c r="AW227" s="12" t="s">
        <v>32</v>
      </c>
      <c r="AX227" s="12" t="s">
        <v>83</v>
      </c>
      <c r="AY227" s="161" t="s">
        <v>190</v>
      </c>
    </row>
    <row r="228" spans="2:65" s="11" customFormat="1" ht="22.9" customHeight="1">
      <c r="B228" s="124"/>
      <c r="D228" s="125" t="s">
        <v>75</v>
      </c>
      <c r="E228" s="134" t="s">
        <v>445</v>
      </c>
      <c r="F228" s="134" t="s">
        <v>446</v>
      </c>
      <c r="I228" s="127"/>
      <c r="J228" s="135">
        <f>BK228</f>
        <v>0</v>
      </c>
      <c r="L228" s="124"/>
      <c r="M228" s="129"/>
      <c r="P228" s="130">
        <f>SUM(P229:P233)</f>
        <v>0</v>
      </c>
      <c r="R228" s="130">
        <f>SUM(R229:R233)</f>
        <v>0</v>
      </c>
      <c r="T228" s="131">
        <f>SUM(T229:T233)</f>
        <v>0</v>
      </c>
      <c r="AR228" s="125" t="s">
        <v>83</v>
      </c>
      <c r="AT228" s="132" t="s">
        <v>75</v>
      </c>
      <c r="AU228" s="132" t="s">
        <v>83</v>
      </c>
      <c r="AY228" s="125" t="s">
        <v>190</v>
      </c>
      <c r="BK228" s="133">
        <f>SUM(BK229:BK233)</f>
        <v>0</v>
      </c>
    </row>
    <row r="229" spans="2:65" s="1" customFormat="1" ht="37.9" customHeight="1">
      <c r="B229" s="32"/>
      <c r="C229" s="136" t="s">
        <v>447</v>
      </c>
      <c r="D229" s="136" t="s">
        <v>193</v>
      </c>
      <c r="E229" s="137" t="s">
        <v>448</v>
      </c>
      <c r="F229" s="138" t="s">
        <v>449</v>
      </c>
      <c r="G229" s="139" t="s">
        <v>380</v>
      </c>
      <c r="H229" s="140">
        <v>1.4910000000000001</v>
      </c>
      <c r="I229" s="141"/>
      <c r="J229" s="142">
        <f>ROUND(I229*H229,2)</f>
        <v>0</v>
      </c>
      <c r="K229" s="138" t="s">
        <v>197</v>
      </c>
      <c r="L229" s="32"/>
      <c r="M229" s="143" t="s">
        <v>1</v>
      </c>
      <c r="N229" s="144" t="s">
        <v>41</v>
      </c>
      <c r="P229" s="145">
        <f>O229*H229</f>
        <v>0</v>
      </c>
      <c r="Q229" s="145">
        <v>0</v>
      </c>
      <c r="R229" s="145">
        <f>Q229*H229</f>
        <v>0</v>
      </c>
      <c r="S229" s="145">
        <v>0</v>
      </c>
      <c r="T229" s="146">
        <f>S229*H229</f>
        <v>0</v>
      </c>
      <c r="AR229" s="147" t="s">
        <v>217</v>
      </c>
      <c r="AT229" s="147" t="s">
        <v>193</v>
      </c>
      <c r="AU229" s="147" t="s">
        <v>85</v>
      </c>
      <c r="AY229" s="17" t="s">
        <v>190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7" t="s">
        <v>83</v>
      </c>
      <c r="BK229" s="148">
        <f>ROUND(I229*H229,2)</f>
        <v>0</v>
      </c>
      <c r="BL229" s="17" t="s">
        <v>217</v>
      </c>
      <c r="BM229" s="147" t="s">
        <v>450</v>
      </c>
    </row>
    <row r="230" spans="2:65" s="1" customFormat="1">
      <c r="B230" s="32"/>
      <c r="D230" s="149" t="s">
        <v>200</v>
      </c>
      <c r="F230" s="150" t="s">
        <v>451</v>
      </c>
      <c r="I230" s="151"/>
      <c r="L230" s="32"/>
      <c r="M230" s="152"/>
      <c r="T230" s="56"/>
      <c r="AT230" s="17" t="s">
        <v>200</v>
      </c>
      <c r="AU230" s="17" t="s">
        <v>85</v>
      </c>
    </row>
    <row r="231" spans="2:65" s="1" customFormat="1" ht="37.9" customHeight="1">
      <c r="B231" s="32"/>
      <c r="C231" s="136" t="s">
        <v>452</v>
      </c>
      <c r="D231" s="136" t="s">
        <v>193</v>
      </c>
      <c r="E231" s="137" t="s">
        <v>453</v>
      </c>
      <c r="F231" s="138" t="s">
        <v>454</v>
      </c>
      <c r="G231" s="139" t="s">
        <v>380</v>
      </c>
      <c r="H231" s="140">
        <v>13.473000000000001</v>
      </c>
      <c r="I231" s="141"/>
      <c r="J231" s="142">
        <f>ROUND(I231*H231,2)</f>
        <v>0</v>
      </c>
      <c r="K231" s="138" t="s">
        <v>197</v>
      </c>
      <c r="L231" s="32"/>
      <c r="M231" s="143" t="s">
        <v>1</v>
      </c>
      <c r="N231" s="144" t="s">
        <v>41</v>
      </c>
      <c r="P231" s="145">
        <f>O231*H231</f>
        <v>0</v>
      </c>
      <c r="Q231" s="145">
        <v>0</v>
      </c>
      <c r="R231" s="145">
        <f>Q231*H231</f>
        <v>0</v>
      </c>
      <c r="S231" s="145">
        <v>0</v>
      </c>
      <c r="T231" s="146">
        <f>S231*H231</f>
        <v>0</v>
      </c>
      <c r="AR231" s="147" t="s">
        <v>217</v>
      </c>
      <c r="AT231" s="147" t="s">
        <v>193</v>
      </c>
      <c r="AU231" s="147" t="s">
        <v>85</v>
      </c>
      <c r="AY231" s="17" t="s">
        <v>190</v>
      </c>
      <c r="BE231" s="148">
        <f>IF(N231="základní",J231,0)</f>
        <v>0</v>
      </c>
      <c r="BF231" s="148">
        <f>IF(N231="snížená",J231,0)</f>
        <v>0</v>
      </c>
      <c r="BG231" s="148">
        <f>IF(N231="zákl. přenesená",J231,0)</f>
        <v>0</v>
      </c>
      <c r="BH231" s="148">
        <f>IF(N231="sníž. přenesená",J231,0)</f>
        <v>0</v>
      </c>
      <c r="BI231" s="148">
        <f>IF(N231="nulová",J231,0)</f>
        <v>0</v>
      </c>
      <c r="BJ231" s="17" t="s">
        <v>83</v>
      </c>
      <c r="BK231" s="148">
        <f>ROUND(I231*H231,2)</f>
        <v>0</v>
      </c>
      <c r="BL231" s="17" t="s">
        <v>217</v>
      </c>
      <c r="BM231" s="147" t="s">
        <v>455</v>
      </c>
    </row>
    <row r="232" spans="2:65" s="1" customFormat="1">
      <c r="B232" s="32"/>
      <c r="D232" s="149" t="s">
        <v>200</v>
      </c>
      <c r="F232" s="150" t="s">
        <v>456</v>
      </c>
      <c r="I232" s="151"/>
      <c r="L232" s="32"/>
      <c r="M232" s="152"/>
      <c r="T232" s="56"/>
      <c r="AT232" s="17" t="s">
        <v>200</v>
      </c>
      <c r="AU232" s="17" t="s">
        <v>85</v>
      </c>
    </row>
    <row r="233" spans="2:65" s="12" customFormat="1">
      <c r="B233" s="160"/>
      <c r="D233" s="153" t="s">
        <v>256</v>
      </c>
      <c r="E233" s="161" t="s">
        <v>1</v>
      </c>
      <c r="F233" s="162" t="s">
        <v>457</v>
      </c>
      <c r="H233" s="163">
        <v>13.473000000000001</v>
      </c>
      <c r="I233" s="164"/>
      <c r="L233" s="160"/>
      <c r="M233" s="180"/>
      <c r="N233" s="181"/>
      <c r="O233" s="181"/>
      <c r="P233" s="181"/>
      <c r="Q233" s="181"/>
      <c r="R233" s="181"/>
      <c r="S233" s="181"/>
      <c r="T233" s="182"/>
      <c r="AT233" s="161" t="s">
        <v>256</v>
      </c>
      <c r="AU233" s="161" t="s">
        <v>85</v>
      </c>
      <c r="AV233" s="12" t="s">
        <v>85</v>
      </c>
      <c r="AW233" s="12" t="s">
        <v>32</v>
      </c>
      <c r="AX233" s="12" t="s">
        <v>83</v>
      </c>
      <c r="AY233" s="161" t="s">
        <v>190</v>
      </c>
    </row>
    <row r="234" spans="2:65" s="1" customFormat="1" ht="6.95" customHeight="1">
      <c r="B234" s="44"/>
      <c r="C234" s="45"/>
      <c r="D234" s="45"/>
      <c r="E234" s="45"/>
      <c r="F234" s="45"/>
      <c r="G234" s="45"/>
      <c r="H234" s="45"/>
      <c r="I234" s="45"/>
      <c r="J234" s="45"/>
      <c r="K234" s="45"/>
      <c r="L234" s="32"/>
    </row>
  </sheetData>
  <sheetProtection algorithmName="SHA-512" hashValue="2YFlBV5wt8+JQHft7wt7Thxv6hdZOSnfK+JhTar/3bKZEoxgSaXDIN/2gYkTWv1g5wAImXm3x90YWnwzJ/myCg==" saltValue="M6HL8P0SgYU3/ov/ltHhCPabmsnez0AVUBqoT9lmWBbTAt5z0MSoMEqjXnUKcLVEGHL3hoVMc3eXXewptSsR9Q==" spinCount="100000" sheet="1" objects="1" scenarios="1" formatColumns="0" formatRows="0" autoFilter="0"/>
  <autoFilter ref="C123:K233" xr:uid="{00000000-0009-0000-0000-000002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hyperlinks>
    <hyperlink ref="F128" r:id="rId1" xr:uid="{00000000-0004-0000-0200-000000000000}"/>
    <hyperlink ref="F131" r:id="rId2" xr:uid="{00000000-0004-0000-0200-000001000000}"/>
    <hyperlink ref="F138" r:id="rId3" xr:uid="{00000000-0004-0000-0200-000002000000}"/>
    <hyperlink ref="F141" r:id="rId4" xr:uid="{00000000-0004-0000-0200-000003000000}"/>
    <hyperlink ref="F144" r:id="rId5" xr:uid="{00000000-0004-0000-0200-000004000000}"/>
    <hyperlink ref="F149" r:id="rId6" xr:uid="{00000000-0004-0000-0200-000005000000}"/>
    <hyperlink ref="F151" r:id="rId7" xr:uid="{00000000-0004-0000-0200-000006000000}"/>
    <hyperlink ref="F153" r:id="rId8" xr:uid="{00000000-0004-0000-0200-000007000000}"/>
    <hyperlink ref="F155" r:id="rId9" xr:uid="{00000000-0004-0000-0200-000008000000}"/>
    <hyperlink ref="F157" r:id="rId10" xr:uid="{00000000-0004-0000-0200-000009000000}"/>
    <hyperlink ref="F159" r:id="rId11" xr:uid="{00000000-0004-0000-0200-00000A000000}"/>
    <hyperlink ref="F162" r:id="rId12" xr:uid="{00000000-0004-0000-0200-00000B000000}"/>
    <hyperlink ref="F165" r:id="rId13" xr:uid="{00000000-0004-0000-0200-00000C000000}"/>
    <hyperlink ref="F168" r:id="rId14" xr:uid="{00000000-0004-0000-0200-00000D000000}"/>
    <hyperlink ref="F171" r:id="rId15" xr:uid="{00000000-0004-0000-0200-00000E000000}"/>
    <hyperlink ref="F174" r:id="rId16" xr:uid="{00000000-0004-0000-0200-00000F000000}"/>
    <hyperlink ref="F177" r:id="rId17" xr:uid="{00000000-0004-0000-0200-000010000000}"/>
    <hyperlink ref="F180" r:id="rId18" xr:uid="{00000000-0004-0000-0200-000011000000}"/>
    <hyperlink ref="F183" r:id="rId19" xr:uid="{00000000-0004-0000-0200-000012000000}"/>
    <hyperlink ref="F187" r:id="rId20" xr:uid="{00000000-0004-0000-0200-000013000000}"/>
    <hyperlink ref="F190" r:id="rId21" xr:uid="{00000000-0004-0000-0200-000014000000}"/>
    <hyperlink ref="F194" r:id="rId22" xr:uid="{00000000-0004-0000-0200-000015000000}"/>
    <hyperlink ref="F199" r:id="rId23" xr:uid="{00000000-0004-0000-0200-000016000000}"/>
    <hyperlink ref="F203" r:id="rId24" xr:uid="{00000000-0004-0000-0200-000017000000}"/>
    <hyperlink ref="F210" r:id="rId25" xr:uid="{00000000-0004-0000-0200-000018000000}"/>
    <hyperlink ref="F215" r:id="rId26" xr:uid="{00000000-0004-0000-0200-000019000000}"/>
    <hyperlink ref="F218" r:id="rId27" xr:uid="{00000000-0004-0000-0200-00001A000000}"/>
    <hyperlink ref="F223" r:id="rId28" xr:uid="{00000000-0004-0000-0200-00001B000000}"/>
    <hyperlink ref="F226" r:id="rId29" xr:uid="{00000000-0004-0000-0200-00001C000000}"/>
    <hyperlink ref="F230" r:id="rId30" xr:uid="{00000000-0004-0000-0200-00001D000000}"/>
    <hyperlink ref="F232" r:id="rId31" xr:uid="{00000000-0004-0000-0200-00001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71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97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158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56" t="str">
        <f>'Rekapitulace stavby'!K6</f>
        <v>Multifunkční sportovní a kulturní centrum (MFSKC) - křižovatka 4. brána BVV</v>
      </c>
      <c r="F7" s="257"/>
      <c r="G7" s="257"/>
      <c r="H7" s="257"/>
      <c r="L7" s="20"/>
    </row>
    <row r="8" spans="2:46" ht="12" customHeight="1">
      <c r="B8" s="20"/>
      <c r="D8" s="27" t="s">
        <v>159</v>
      </c>
      <c r="L8" s="20"/>
    </row>
    <row r="9" spans="2:46" s="1" customFormat="1" ht="16.5" customHeight="1">
      <c r="B9" s="32"/>
      <c r="E9" s="256" t="s">
        <v>458</v>
      </c>
      <c r="F9" s="255"/>
      <c r="G9" s="255"/>
      <c r="H9" s="255"/>
      <c r="L9" s="32"/>
    </row>
    <row r="10" spans="2:46" s="1" customFormat="1" ht="12" customHeight="1">
      <c r="B10" s="32"/>
      <c r="D10" s="27" t="s">
        <v>161</v>
      </c>
      <c r="L10" s="32"/>
    </row>
    <row r="11" spans="2:46" s="1" customFormat="1" ht="16.5" customHeight="1">
      <c r="B11" s="32"/>
      <c r="E11" s="234" t="s">
        <v>458</v>
      </c>
      <c r="F11" s="255"/>
      <c r="G11" s="255"/>
      <c r="H11" s="255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4. 2. 2022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8" t="str">
        <f>'Rekapitulace stavby'!E14</f>
        <v>Vyplň údaj</v>
      </c>
      <c r="F20" s="244"/>
      <c r="G20" s="244"/>
      <c r="H20" s="24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48" t="s">
        <v>1</v>
      </c>
      <c r="F29" s="248"/>
      <c r="G29" s="248"/>
      <c r="H29" s="24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ROUND(J132,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ROUND((SUM(BE132:BE716)),  2)</f>
        <v>0</v>
      </c>
      <c r="I35" s="96">
        <v>0.21</v>
      </c>
      <c r="J35" s="86">
        <f>ROUND(((SUM(BE132:BE716))*I35),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ROUND((SUM(BF132:BF716)),  2)</f>
        <v>0</v>
      </c>
      <c r="I36" s="96">
        <v>0.15</v>
      </c>
      <c r="J36" s="86">
        <f>ROUND(((SUM(BF132:BF716))*I36),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ROUND((SUM(BG132:BG716)),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ROUND((SUM(BH132:BH716)),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ROUND((SUM(BI132:BI716)),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163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56" t="str">
        <f>E7</f>
        <v>Multifunkční sportovní a kulturní centrum (MFSKC) - křižovatka 4. brána BVV</v>
      </c>
      <c r="F85" s="257"/>
      <c r="G85" s="257"/>
      <c r="H85" s="257"/>
      <c r="L85" s="32"/>
    </row>
    <row r="86" spans="2:12" ht="12" customHeight="1">
      <c r="B86" s="20"/>
      <c r="C86" s="27" t="s">
        <v>159</v>
      </c>
      <c r="L86" s="20"/>
    </row>
    <row r="87" spans="2:12" s="1" customFormat="1" ht="16.5" customHeight="1">
      <c r="B87" s="32"/>
      <c r="E87" s="256" t="s">
        <v>458</v>
      </c>
      <c r="F87" s="255"/>
      <c r="G87" s="255"/>
      <c r="H87" s="255"/>
      <c r="L87" s="32"/>
    </row>
    <row r="88" spans="2:12" s="1" customFormat="1" ht="12" customHeight="1">
      <c r="B88" s="32"/>
      <c r="C88" s="27" t="s">
        <v>161</v>
      </c>
      <c r="L88" s="32"/>
    </row>
    <row r="89" spans="2:12" s="1" customFormat="1" ht="16.5" customHeight="1">
      <c r="B89" s="32"/>
      <c r="E89" s="234" t="str">
        <f>E11</f>
        <v>101 - Okružní křižovatka 4. brána</v>
      </c>
      <c r="F89" s="255"/>
      <c r="G89" s="255"/>
      <c r="H89" s="255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Brno</v>
      </c>
      <c r="I91" s="27" t="s">
        <v>22</v>
      </c>
      <c r="J91" s="52" t="str">
        <f>IF(J14="","",J14)</f>
        <v>4. 2. 2022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Brněnské komunikace a.s.</v>
      </c>
      <c r="I93" s="27" t="s">
        <v>30</v>
      </c>
      <c r="J93" s="30" t="str">
        <f>E23</f>
        <v>VIAPONT s.r.o.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164</v>
      </c>
      <c r="D96" s="97"/>
      <c r="E96" s="97"/>
      <c r="F96" s="97"/>
      <c r="G96" s="97"/>
      <c r="H96" s="97"/>
      <c r="I96" s="97"/>
      <c r="J96" s="106" t="s">
        <v>165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166</v>
      </c>
      <c r="J98" s="66">
        <f>J132</f>
        <v>0</v>
      </c>
      <c r="L98" s="32"/>
      <c r="AU98" s="17" t="s">
        <v>167</v>
      </c>
    </row>
    <row r="99" spans="2:47" s="8" customFormat="1" ht="24.95" customHeight="1">
      <c r="B99" s="108"/>
      <c r="D99" s="109" t="s">
        <v>243</v>
      </c>
      <c r="E99" s="110"/>
      <c r="F99" s="110"/>
      <c r="G99" s="110"/>
      <c r="H99" s="110"/>
      <c r="I99" s="110"/>
      <c r="J99" s="111">
        <f>J133</f>
        <v>0</v>
      </c>
      <c r="L99" s="108"/>
    </row>
    <row r="100" spans="2:47" s="9" customFormat="1" ht="19.899999999999999" customHeight="1">
      <c r="B100" s="112"/>
      <c r="D100" s="113" t="s">
        <v>244</v>
      </c>
      <c r="E100" s="114"/>
      <c r="F100" s="114"/>
      <c r="G100" s="114"/>
      <c r="H100" s="114"/>
      <c r="I100" s="114"/>
      <c r="J100" s="115">
        <f>J134</f>
        <v>0</v>
      </c>
      <c r="L100" s="112"/>
    </row>
    <row r="101" spans="2:47" s="9" customFormat="1" ht="19.899999999999999" customHeight="1">
      <c r="B101" s="112"/>
      <c r="D101" s="113" t="s">
        <v>459</v>
      </c>
      <c r="E101" s="114"/>
      <c r="F101" s="114"/>
      <c r="G101" s="114"/>
      <c r="H101" s="114"/>
      <c r="I101" s="114"/>
      <c r="J101" s="115">
        <f>J304</f>
        <v>0</v>
      </c>
      <c r="L101" s="112"/>
    </row>
    <row r="102" spans="2:47" s="9" customFormat="1" ht="19.899999999999999" customHeight="1">
      <c r="B102" s="112"/>
      <c r="D102" s="113" t="s">
        <v>460</v>
      </c>
      <c r="E102" s="114"/>
      <c r="F102" s="114"/>
      <c r="G102" s="114"/>
      <c r="H102" s="114"/>
      <c r="I102" s="114"/>
      <c r="J102" s="115">
        <f>J317</f>
        <v>0</v>
      </c>
      <c r="L102" s="112"/>
    </row>
    <row r="103" spans="2:47" s="9" customFormat="1" ht="19.899999999999999" customHeight="1">
      <c r="B103" s="112"/>
      <c r="D103" s="113" t="s">
        <v>461</v>
      </c>
      <c r="E103" s="114"/>
      <c r="F103" s="114"/>
      <c r="G103" s="114"/>
      <c r="H103" s="114"/>
      <c r="I103" s="114"/>
      <c r="J103" s="115">
        <f>J323</f>
        <v>0</v>
      </c>
      <c r="L103" s="112"/>
    </row>
    <row r="104" spans="2:47" s="9" customFormat="1" ht="19.899999999999999" customHeight="1">
      <c r="B104" s="112"/>
      <c r="D104" s="113" t="s">
        <v>462</v>
      </c>
      <c r="E104" s="114"/>
      <c r="F104" s="114"/>
      <c r="G104" s="114"/>
      <c r="H104" s="114"/>
      <c r="I104" s="114"/>
      <c r="J104" s="115">
        <f>J421</f>
        <v>0</v>
      </c>
      <c r="L104" s="112"/>
    </row>
    <row r="105" spans="2:47" s="9" customFormat="1" ht="19.899999999999999" customHeight="1">
      <c r="B105" s="112"/>
      <c r="D105" s="113" t="s">
        <v>245</v>
      </c>
      <c r="E105" s="114"/>
      <c r="F105" s="114"/>
      <c r="G105" s="114"/>
      <c r="H105" s="114"/>
      <c r="I105" s="114"/>
      <c r="J105" s="115">
        <f>J448</f>
        <v>0</v>
      </c>
      <c r="L105" s="112"/>
    </row>
    <row r="106" spans="2:47" s="9" customFormat="1" ht="19.899999999999999" customHeight="1">
      <c r="B106" s="112"/>
      <c r="D106" s="113" t="s">
        <v>246</v>
      </c>
      <c r="E106" s="114"/>
      <c r="F106" s="114"/>
      <c r="G106" s="114"/>
      <c r="H106" s="114"/>
      <c r="I106" s="114"/>
      <c r="J106" s="115">
        <f>J659</f>
        <v>0</v>
      </c>
      <c r="L106" s="112"/>
    </row>
    <row r="107" spans="2:47" s="9" customFormat="1" ht="19.899999999999999" customHeight="1">
      <c r="B107" s="112"/>
      <c r="D107" s="113" t="s">
        <v>463</v>
      </c>
      <c r="E107" s="114"/>
      <c r="F107" s="114"/>
      <c r="G107" s="114"/>
      <c r="H107" s="114"/>
      <c r="I107" s="114"/>
      <c r="J107" s="115">
        <f>J697</f>
        <v>0</v>
      </c>
      <c r="L107" s="112"/>
    </row>
    <row r="108" spans="2:47" s="8" customFormat="1" ht="24.95" customHeight="1">
      <c r="B108" s="108"/>
      <c r="D108" s="109" t="s">
        <v>464</v>
      </c>
      <c r="E108" s="110"/>
      <c r="F108" s="110"/>
      <c r="G108" s="110"/>
      <c r="H108" s="110"/>
      <c r="I108" s="110"/>
      <c r="J108" s="111">
        <f>J700</f>
        <v>0</v>
      </c>
      <c r="L108" s="108"/>
    </row>
    <row r="109" spans="2:47" s="9" customFormat="1" ht="19.899999999999999" customHeight="1">
      <c r="B109" s="112"/>
      <c r="D109" s="113" t="s">
        <v>465</v>
      </c>
      <c r="E109" s="114"/>
      <c r="F109" s="114"/>
      <c r="G109" s="114"/>
      <c r="H109" s="114"/>
      <c r="I109" s="114"/>
      <c r="J109" s="115">
        <f>J701</f>
        <v>0</v>
      </c>
      <c r="L109" s="112"/>
    </row>
    <row r="110" spans="2:47" s="9" customFormat="1" ht="19.899999999999999" customHeight="1">
      <c r="B110" s="112"/>
      <c r="D110" s="113" t="s">
        <v>466</v>
      </c>
      <c r="E110" s="114"/>
      <c r="F110" s="114"/>
      <c r="G110" s="114"/>
      <c r="H110" s="114"/>
      <c r="I110" s="114"/>
      <c r="J110" s="115">
        <f>J708</f>
        <v>0</v>
      </c>
      <c r="L110" s="112"/>
    </row>
    <row r="111" spans="2:47" s="1" customFormat="1" ht="21.75" customHeight="1">
      <c r="B111" s="32"/>
      <c r="L111" s="32"/>
    </row>
    <row r="112" spans="2:47" s="1" customFormat="1" ht="6.95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2"/>
    </row>
    <row r="116" spans="2:12" s="1" customFormat="1" ht="6.95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2"/>
    </row>
    <row r="117" spans="2:12" s="1" customFormat="1" ht="24.95" customHeight="1">
      <c r="B117" s="32"/>
      <c r="C117" s="21" t="s">
        <v>174</v>
      </c>
      <c r="L117" s="32"/>
    </row>
    <row r="118" spans="2:12" s="1" customFormat="1" ht="6.95" customHeight="1">
      <c r="B118" s="32"/>
      <c r="L118" s="32"/>
    </row>
    <row r="119" spans="2:12" s="1" customFormat="1" ht="12" customHeight="1">
      <c r="B119" s="32"/>
      <c r="C119" s="27" t="s">
        <v>16</v>
      </c>
      <c r="L119" s="32"/>
    </row>
    <row r="120" spans="2:12" s="1" customFormat="1" ht="26.25" customHeight="1">
      <c r="B120" s="32"/>
      <c r="E120" s="256" t="str">
        <f>E7</f>
        <v>Multifunkční sportovní a kulturní centrum (MFSKC) - křižovatka 4. brána BVV</v>
      </c>
      <c r="F120" s="257"/>
      <c r="G120" s="257"/>
      <c r="H120" s="257"/>
      <c r="L120" s="32"/>
    </row>
    <row r="121" spans="2:12" ht="12" customHeight="1">
      <c r="B121" s="20"/>
      <c r="C121" s="27" t="s">
        <v>159</v>
      </c>
      <c r="L121" s="20"/>
    </row>
    <row r="122" spans="2:12" s="1" customFormat="1" ht="16.5" customHeight="1">
      <c r="B122" s="32"/>
      <c r="E122" s="256" t="s">
        <v>458</v>
      </c>
      <c r="F122" s="255"/>
      <c r="G122" s="255"/>
      <c r="H122" s="255"/>
      <c r="L122" s="32"/>
    </row>
    <row r="123" spans="2:12" s="1" customFormat="1" ht="12" customHeight="1">
      <c r="B123" s="32"/>
      <c r="C123" s="27" t="s">
        <v>161</v>
      </c>
      <c r="L123" s="32"/>
    </row>
    <row r="124" spans="2:12" s="1" customFormat="1" ht="16.5" customHeight="1">
      <c r="B124" s="32"/>
      <c r="E124" s="234" t="str">
        <f>E11</f>
        <v>101 - Okružní křižovatka 4. brána</v>
      </c>
      <c r="F124" s="255"/>
      <c r="G124" s="255"/>
      <c r="H124" s="255"/>
      <c r="L124" s="32"/>
    </row>
    <row r="125" spans="2:12" s="1" customFormat="1" ht="6.95" customHeight="1">
      <c r="B125" s="32"/>
      <c r="L125" s="32"/>
    </row>
    <row r="126" spans="2:12" s="1" customFormat="1" ht="12" customHeight="1">
      <c r="B126" s="32"/>
      <c r="C126" s="27" t="s">
        <v>20</v>
      </c>
      <c r="F126" s="25" t="str">
        <f>F14</f>
        <v>Brno</v>
      </c>
      <c r="I126" s="27" t="s">
        <v>22</v>
      </c>
      <c r="J126" s="52" t="str">
        <f>IF(J14="","",J14)</f>
        <v>4. 2. 2022</v>
      </c>
      <c r="L126" s="32"/>
    </row>
    <row r="127" spans="2:12" s="1" customFormat="1" ht="6.95" customHeight="1">
      <c r="B127" s="32"/>
      <c r="L127" s="32"/>
    </row>
    <row r="128" spans="2:12" s="1" customFormat="1" ht="15.2" customHeight="1">
      <c r="B128" s="32"/>
      <c r="C128" s="27" t="s">
        <v>24</v>
      </c>
      <c r="F128" s="25" t="str">
        <f>E17</f>
        <v>Brněnské komunikace a.s.</v>
      </c>
      <c r="I128" s="27" t="s">
        <v>30</v>
      </c>
      <c r="J128" s="30" t="str">
        <f>E23</f>
        <v>VIAPONT s.r.o.</v>
      </c>
      <c r="L128" s="32"/>
    </row>
    <row r="129" spans="2:65" s="1" customFormat="1" ht="15.2" customHeight="1">
      <c r="B129" s="32"/>
      <c r="C129" s="27" t="s">
        <v>28</v>
      </c>
      <c r="F129" s="25" t="str">
        <f>IF(E20="","",E20)</f>
        <v>Vyplň údaj</v>
      </c>
      <c r="I129" s="27" t="s">
        <v>33</v>
      </c>
      <c r="J129" s="30" t="str">
        <f>E26</f>
        <v xml:space="preserve"> </v>
      </c>
      <c r="L129" s="32"/>
    </row>
    <row r="130" spans="2:65" s="1" customFormat="1" ht="10.35" customHeight="1">
      <c r="B130" s="32"/>
      <c r="L130" s="32"/>
    </row>
    <row r="131" spans="2:65" s="10" customFormat="1" ht="29.25" customHeight="1">
      <c r="B131" s="116"/>
      <c r="C131" s="117" t="s">
        <v>175</v>
      </c>
      <c r="D131" s="118" t="s">
        <v>61</v>
      </c>
      <c r="E131" s="118" t="s">
        <v>57</v>
      </c>
      <c r="F131" s="118" t="s">
        <v>58</v>
      </c>
      <c r="G131" s="118" t="s">
        <v>176</v>
      </c>
      <c r="H131" s="118" t="s">
        <v>177</v>
      </c>
      <c r="I131" s="118" t="s">
        <v>178</v>
      </c>
      <c r="J131" s="118" t="s">
        <v>165</v>
      </c>
      <c r="K131" s="119" t="s">
        <v>179</v>
      </c>
      <c r="L131" s="116"/>
      <c r="M131" s="59" t="s">
        <v>1</v>
      </c>
      <c r="N131" s="60" t="s">
        <v>40</v>
      </c>
      <c r="O131" s="60" t="s">
        <v>180</v>
      </c>
      <c r="P131" s="60" t="s">
        <v>181</v>
      </c>
      <c r="Q131" s="60" t="s">
        <v>182</v>
      </c>
      <c r="R131" s="60" t="s">
        <v>183</v>
      </c>
      <c r="S131" s="60" t="s">
        <v>184</v>
      </c>
      <c r="T131" s="61" t="s">
        <v>185</v>
      </c>
    </row>
    <row r="132" spans="2:65" s="1" customFormat="1" ht="22.9" customHeight="1">
      <c r="B132" s="32"/>
      <c r="C132" s="64" t="s">
        <v>186</v>
      </c>
      <c r="J132" s="120">
        <f>BK132</f>
        <v>0</v>
      </c>
      <c r="L132" s="32"/>
      <c r="M132" s="62"/>
      <c r="N132" s="53"/>
      <c r="O132" s="53"/>
      <c r="P132" s="121">
        <f>P133+P700</f>
        <v>0</v>
      </c>
      <c r="Q132" s="53"/>
      <c r="R132" s="121">
        <f>R133+R700</f>
        <v>1984.5873364799997</v>
      </c>
      <c r="S132" s="53"/>
      <c r="T132" s="122">
        <f>T133+T700</f>
        <v>4933.4465</v>
      </c>
      <c r="AT132" s="17" t="s">
        <v>75</v>
      </c>
      <c r="AU132" s="17" t="s">
        <v>167</v>
      </c>
      <c r="BK132" s="123">
        <f>BK133+BK700</f>
        <v>0</v>
      </c>
    </row>
    <row r="133" spans="2:65" s="11" customFormat="1" ht="25.9" customHeight="1">
      <c r="B133" s="124"/>
      <c r="D133" s="125" t="s">
        <v>75</v>
      </c>
      <c r="E133" s="126" t="s">
        <v>247</v>
      </c>
      <c r="F133" s="126" t="s">
        <v>248</v>
      </c>
      <c r="I133" s="127"/>
      <c r="J133" s="128">
        <f>BK133</f>
        <v>0</v>
      </c>
      <c r="L133" s="124"/>
      <c r="M133" s="129"/>
      <c r="P133" s="130">
        <f>P134+P304+P317+P323+P421+P448+P659+P697</f>
        <v>0</v>
      </c>
      <c r="R133" s="130">
        <f>R134+R304+R317+R323+R421+R448+R659+R697</f>
        <v>1984.3733688799998</v>
      </c>
      <c r="T133" s="131">
        <f>T134+T304+T317+T323+T421+T448+T659+T697</f>
        <v>4933.4465</v>
      </c>
      <c r="AR133" s="125" t="s">
        <v>83</v>
      </c>
      <c r="AT133" s="132" t="s">
        <v>75</v>
      </c>
      <c r="AU133" s="132" t="s">
        <v>76</v>
      </c>
      <c r="AY133" s="125" t="s">
        <v>190</v>
      </c>
      <c r="BK133" s="133">
        <f>BK134+BK304+BK317+BK323+BK421+BK448+BK659+BK697</f>
        <v>0</v>
      </c>
    </row>
    <row r="134" spans="2:65" s="11" customFormat="1" ht="22.9" customHeight="1">
      <c r="B134" s="124"/>
      <c r="D134" s="125" t="s">
        <v>75</v>
      </c>
      <c r="E134" s="134" t="s">
        <v>83</v>
      </c>
      <c r="F134" s="134" t="s">
        <v>249</v>
      </c>
      <c r="I134" s="127"/>
      <c r="J134" s="135">
        <f>BK134</f>
        <v>0</v>
      </c>
      <c r="L134" s="124"/>
      <c r="M134" s="129"/>
      <c r="P134" s="130">
        <f>SUM(P135:P303)</f>
        <v>0</v>
      </c>
      <c r="R134" s="130">
        <f>SUM(R135:R303)</f>
        <v>1410.3939999999998</v>
      </c>
      <c r="T134" s="131">
        <f>SUM(T135:T303)</f>
        <v>4795.5765000000001</v>
      </c>
      <c r="AR134" s="125" t="s">
        <v>83</v>
      </c>
      <c r="AT134" s="132" t="s">
        <v>75</v>
      </c>
      <c r="AU134" s="132" t="s">
        <v>83</v>
      </c>
      <c r="AY134" s="125" t="s">
        <v>190</v>
      </c>
      <c r="BK134" s="133">
        <f>SUM(BK135:BK303)</f>
        <v>0</v>
      </c>
    </row>
    <row r="135" spans="2:65" s="1" customFormat="1" ht="66.75" customHeight="1">
      <c r="B135" s="32"/>
      <c r="C135" s="136" t="s">
        <v>83</v>
      </c>
      <c r="D135" s="136" t="s">
        <v>193</v>
      </c>
      <c r="E135" s="137" t="s">
        <v>467</v>
      </c>
      <c r="F135" s="138" t="s">
        <v>468</v>
      </c>
      <c r="G135" s="139" t="s">
        <v>253</v>
      </c>
      <c r="H135" s="140">
        <v>43</v>
      </c>
      <c r="I135" s="141"/>
      <c r="J135" s="142">
        <f>ROUND(I135*H135,2)</f>
        <v>0</v>
      </c>
      <c r="K135" s="138" t="s">
        <v>197</v>
      </c>
      <c r="L135" s="32"/>
      <c r="M135" s="143" t="s">
        <v>1</v>
      </c>
      <c r="N135" s="144" t="s">
        <v>41</v>
      </c>
      <c r="P135" s="145">
        <f>O135*H135</f>
        <v>0</v>
      </c>
      <c r="Q135" s="145">
        <v>0</v>
      </c>
      <c r="R135" s="145">
        <f>Q135*H135</f>
        <v>0</v>
      </c>
      <c r="S135" s="145">
        <v>0.26</v>
      </c>
      <c r="T135" s="146">
        <f>S135*H135</f>
        <v>11.18</v>
      </c>
      <c r="AR135" s="147" t="s">
        <v>217</v>
      </c>
      <c r="AT135" s="147" t="s">
        <v>193</v>
      </c>
      <c r="AU135" s="147" t="s">
        <v>85</v>
      </c>
      <c r="AY135" s="17" t="s">
        <v>190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83</v>
      </c>
      <c r="BK135" s="148">
        <f>ROUND(I135*H135,2)</f>
        <v>0</v>
      </c>
      <c r="BL135" s="17" t="s">
        <v>217</v>
      </c>
      <c r="BM135" s="147" t="s">
        <v>469</v>
      </c>
    </row>
    <row r="136" spans="2:65" s="1" customFormat="1">
      <c r="B136" s="32"/>
      <c r="D136" s="149" t="s">
        <v>200</v>
      </c>
      <c r="F136" s="150" t="s">
        <v>470</v>
      </c>
      <c r="I136" s="151"/>
      <c r="L136" s="32"/>
      <c r="M136" s="152"/>
      <c r="T136" s="56"/>
      <c r="AT136" s="17" t="s">
        <v>200</v>
      </c>
      <c r="AU136" s="17" t="s">
        <v>85</v>
      </c>
    </row>
    <row r="137" spans="2:65" s="12" customFormat="1">
      <c r="B137" s="160"/>
      <c r="D137" s="153" t="s">
        <v>256</v>
      </c>
      <c r="E137" s="161" t="s">
        <v>1</v>
      </c>
      <c r="F137" s="162" t="s">
        <v>471</v>
      </c>
      <c r="H137" s="163">
        <v>43</v>
      </c>
      <c r="I137" s="164"/>
      <c r="L137" s="160"/>
      <c r="M137" s="165"/>
      <c r="T137" s="166"/>
      <c r="AT137" s="161" t="s">
        <v>256</v>
      </c>
      <c r="AU137" s="161" t="s">
        <v>85</v>
      </c>
      <c r="AV137" s="12" t="s">
        <v>85</v>
      </c>
      <c r="AW137" s="12" t="s">
        <v>32</v>
      </c>
      <c r="AX137" s="12" t="s">
        <v>83</v>
      </c>
      <c r="AY137" s="161" t="s">
        <v>190</v>
      </c>
    </row>
    <row r="138" spans="2:65" s="1" customFormat="1" ht="62.65" customHeight="1">
      <c r="B138" s="32"/>
      <c r="C138" s="136" t="s">
        <v>85</v>
      </c>
      <c r="D138" s="136" t="s">
        <v>193</v>
      </c>
      <c r="E138" s="137" t="s">
        <v>472</v>
      </c>
      <c r="F138" s="138" t="s">
        <v>473</v>
      </c>
      <c r="G138" s="139" t="s">
        <v>253</v>
      </c>
      <c r="H138" s="140">
        <v>7</v>
      </c>
      <c r="I138" s="141"/>
      <c r="J138" s="142">
        <f>ROUND(I138*H138,2)</f>
        <v>0</v>
      </c>
      <c r="K138" s="138" t="s">
        <v>197</v>
      </c>
      <c r="L138" s="32"/>
      <c r="M138" s="143" t="s">
        <v>1</v>
      </c>
      <c r="N138" s="144" t="s">
        <v>41</v>
      </c>
      <c r="P138" s="145">
        <f>O138*H138</f>
        <v>0</v>
      </c>
      <c r="Q138" s="145">
        <v>0</v>
      </c>
      <c r="R138" s="145">
        <f>Q138*H138</f>
        <v>0</v>
      </c>
      <c r="S138" s="145">
        <v>0.29499999999999998</v>
      </c>
      <c r="T138" s="146">
        <f>S138*H138</f>
        <v>2.0649999999999999</v>
      </c>
      <c r="AR138" s="147" t="s">
        <v>217</v>
      </c>
      <c r="AT138" s="147" t="s">
        <v>193</v>
      </c>
      <c r="AU138" s="147" t="s">
        <v>85</v>
      </c>
      <c r="AY138" s="17" t="s">
        <v>190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83</v>
      </c>
      <c r="BK138" s="148">
        <f>ROUND(I138*H138,2)</f>
        <v>0</v>
      </c>
      <c r="BL138" s="17" t="s">
        <v>217</v>
      </c>
      <c r="BM138" s="147" t="s">
        <v>474</v>
      </c>
    </row>
    <row r="139" spans="2:65" s="1" customFormat="1">
      <c r="B139" s="32"/>
      <c r="D139" s="149" t="s">
        <v>200</v>
      </c>
      <c r="F139" s="150" t="s">
        <v>475</v>
      </c>
      <c r="I139" s="151"/>
      <c r="L139" s="32"/>
      <c r="M139" s="152"/>
      <c r="T139" s="56"/>
      <c r="AT139" s="17" t="s">
        <v>200</v>
      </c>
      <c r="AU139" s="17" t="s">
        <v>85</v>
      </c>
    </row>
    <row r="140" spans="2:65" s="12" customFormat="1">
      <c r="B140" s="160"/>
      <c r="D140" s="153" t="s">
        <v>256</v>
      </c>
      <c r="E140" s="161" t="s">
        <v>1</v>
      </c>
      <c r="F140" s="162" t="s">
        <v>476</v>
      </c>
      <c r="H140" s="163">
        <v>7</v>
      </c>
      <c r="I140" s="164"/>
      <c r="L140" s="160"/>
      <c r="M140" s="165"/>
      <c r="T140" s="166"/>
      <c r="AT140" s="161" t="s">
        <v>256</v>
      </c>
      <c r="AU140" s="161" t="s">
        <v>85</v>
      </c>
      <c r="AV140" s="12" t="s">
        <v>85</v>
      </c>
      <c r="AW140" s="12" t="s">
        <v>32</v>
      </c>
      <c r="AX140" s="12" t="s">
        <v>83</v>
      </c>
      <c r="AY140" s="161" t="s">
        <v>190</v>
      </c>
    </row>
    <row r="141" spans="2:65" s="1" customFormat="1" ht="66.75" customHeight="1">
      <c r="B141" s="32"/>
      <c r="C141" s="136" t="s">
        <v>209</v>
      </c>
      <c r="D141" s="136" t="s">
        <v>193</v>
      </c>
      <c r="E141" s="137" t="s">
        <v>477</v>
      </c>
      <c r="F141" s="138" t="s">
        <v>478</v>
      </c>
      <c r="G141" s="139" t="s">
        <v>253</v>
      </c>
      <c r="H141" s="140">
        <v>3.4</v>
      </c>
      <c r="I141" s="141"/>
      <c r="J141" s="142">
        <f>ROUND(I141*H141,2)</f>
        <v>0</v>
      </c>
      <c r="K141" s="138" t="s">
        <v>197</v>
      </c>
      <c r="L141" s="32"/>
      <c r="M141" s="143" t="s">
        <v>1</v>
      </c>
      <c r="N141" s="144" t="s">
        <v>41</v>
      </c>
      <c r="P141" s="145">
        <f>O141*H141</f>
        <v>0</v>
      </c>
      <c r="Q141" s="145">
        <v>0</v>
      </c>
      <c r="R141" s="145">
        <f>Q141*H141</f>
        <v>0</v>
      </c>
      <c r="S141" s="145">
        <v>0.29499999999999998</v>
      </c>
      <c r="T141" s="146">
        <f>S141*H141</f>
        <v>1.0029999999999999</v>
      </c>
      <c r="AR141" s="147" t="s">
        <v>217</v>
      </c>
      <c r="AT141" s="147" t="s">
        <v>193</v>
      </c>
      <c r="AU141" s="147" t="s">
        <v>85</v>
      </c>
      <c r="AY141" s="17" t="s">
        <v>190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83</v>
      </c>
      <c r="BK141" s="148">
        <f>ROUND(I141*H141,2)</f>
        <v>0</v>
      </c>
      <c r="BL141" s="17" t="s">
        <v>217</v>
      </c>
      <c r="BM141" s="147" t="s">
        <v>479</v>
      </c>
    </row>
    <row r="142" spans="2:65" s="1" customFormat="1">
      <c r="B142" s="32"/>
      <c r="D142" s="149" t="s">
        <v>200</v>
      </c>
      <c r="F142" s="150" t="s">
        <v>480</v>
      </c>
      <c r="I142" s="151"/>
      <c r="L142" s="32"/>
      <c r="M142" s="152"/>
      <c r="T142" s="56"/>
      <c r="AT142" s="17" t="s">
        <v>200</v>
      </c>
      <c r="AU142" s="17" t="s">
        <v>85</v>
      </c>
    </row>
    <row r="143" spans="2:65" s="12" customFormat="1">
      <c r="B143" s="160"/>
      <c r="D143" s="153" t="s">
        <v>256</v>
      </c>
      <c r="E143" s="161" t="s">
        <v>1</v>
      </c>
      <c r="F143" s="162" t="s">
        <v>481</v>
      </c>
      <c r="H143" s="163">
        <v>3.4</v>
      </c>
      <c r="I143" s="164"/>
      <c r="L143" s="160"/>
      <c r="M143" s="165"/>
      <c r="T143" s="166"/>
      <c r="AT143" s="161" t="s">
        <v>256</v>
      </c>
      <c r="AU143" s="161" t="s">
        <v>85</v>
      </c>
      <c r="AV143" s="12" t="s">
        <v>85</v>
      </c>
      <c r="AW143" s="12" t="s">
        <v>32</v>
      </c>
      <c r="AX143" s="12" t="s">
        <v>83</v>
      </c>
      <c r="AY143" s="161" t="s">
        <v>190</v>
      </c>
    </row>
    <row r="144" spans="2:65" s="1" customFormat="1" ht="55.5" customHeight="1">
      <c r="B144" s="32"/>
      <c r="C144" s="136" t="s">
        <v>217</v>
      </c>
      <c r="D144" s="136" t="s">
        <v>193</v>
      </c>
      <c r="E144" s="137" t="s">
        <v>482</v>
      </c>
      <c r="F144" s="138" t="s">
        <v>483</v>
      </c>
      <c r="G144" s="139" t="s">
        <v>253</v>
      </c>
      <c r="H144" s="140">
        <v>7</v>
      </c>
      <c r="I144" s="141"/>
      <c r="J144" s="142">
        <f>ROUND(I144*H144,2)</f>
        <v>0</v>
      </c>
      <c r="K144" s="138" t="s">
        <v>197</v>
      </c>
      <c r="L144" s="32"/>
      <c r="M144" s="143" t="s">
        <v>1</v>
      </c>
      <c r="N144" s="144" t="s">
        <v>41</v>
      </c>
      <c r="P144" s="145">
        <f>O144*H144</f>
        <v>0</v>
      </c>
      <c r="Q144" s="145">
        <v>0</v>
      </c>
      <c r="R144" s="145">
        <f>Q144*H144</f>
        <v>0</v>
      </c>
      <c r="S144" s="145">
        <v>0.32500000000000001</v>
      </c>
      <c r="T144" s="146">
        <f>S144*H144</f>
        <v>2.2749999999999999</v>
      </c>
      <c r="AR144" s="147" t="s">
        <v>217</v>
      </c>
      <c r="AT144" s="147" t="s">
        <v>193</v>
      </c>
      <c r="AU144" s="147" t="s">
        <v>85</v>
      </c>
      <c r="AY144" s="17" t="s">
        <v>190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7" t="s">
        <v>83</v>
      </c>
      <c r="BK144" s="148">
        <f>ROUND(I144*H144,2)</f>
        <v>0</v>
      </c>
      <c r="BL144" s="17" t="s">
        <v>217</v>
      </c>
      <c r="BM144" s="147" t="s">
        <v>484</v>
      </c>
    </row>
    <row r="145" spans="2:65" s="1" customFormat="1">
      <c r="B145" s="32"/>
      <c r="D145" s="149" t="s">
        <v>200</v>
      </c>
      <c r="F145" s="150" t="s">
        <v>485</v>
      </c>
      <c r="I145" s="151"/>
      <c r="L145" s="32"/>
      <c r="M145" s="152"/>
      <c r="T145" s="56"/>
      <c r="AT145" s="17" t="s">
        <v>200</v>
      </c>
      <c r="AU145" s="17" t="s">
        <v>85</v>
      </c>
    </row>
    <row r="146" spans="2:65" s="12" customFormat="1">
      <c r="B146" s="160"/>
      <c r="D146" s="153" t="s">
        <v>256</v>
      </c>
      <c r="E146" s="161" t="s">
        <v>1</v>
      </c>
      <c r="F146" s="162" t="s">
        <v>476</v>
      </c>
      <c r="H146" s="163">
        <v>7</v>
      </c>
      <c r="I146" s="164"/>
      <c r="L146" s="160"/>
      <c r="M146" s="165"/>
      <c r="T146" s="166"/>
      <c r="AT146" s="161" t="s">
        <v>256</v>
      </c>
      <c r="AU146" s="161" t="s">
        <v>85</v>
      </c>
      <c r="AV146" s="12" t="s">
        <v>85</v>
      </c>
      <c r="AW146" s="12" t="s">
        <v>32</v>
      </c>
      <c r="AX146" s="12" t="s">
        <v>83</v>
      </c>
      <c r="AY146" s="161" t="s">
        <v>190</v>
      </c>
    </row>
    <row r="147" spans="2:65" s="1" customFormat="1" ht="55.5" customHeight="1">
      <c r="B147" s="32"/>
      <c r="C147" s="136" t="s">
        <v>189</v>
      </c>
      <c r="D147" s="136" t="s">
        <v>193</v>
      </c>
      <c r="E147" s="137" t="s">
        <v>486</v>
      </c>
      <c r="F147" s="138" t="s">
        <v>487</v>
      </c>
      <c r="G147" s="139" t="s">
        <v>253</v>
      </c>
      <c r="H147" s="140">
        <v>52</v>
      </c>
      <c r="I147" s="141"/>
      <c r="J147" s="142">
        <f>ROUND(I147*H147,2)</f>
        <v>0</v>
      </c>
      <c r="K147" s="138" t="s">
        <v>197</v>
      </c>
      <c r="L147" s="32"/>
      <c r="M147" s="143" t="s">
        <v>1</v>
      </c>
      <c r="N147" s="144" t="s">
        <v>41</v>
      </c>
      <c r="P147" s="145">
        <f>O147*H147</f>
        <v>0</v>
      </c>
      <c r="Q147" s="145">
        <v>0</v>
      </c>
      <c r="R147" s="145">
        <f>Q147*H147</f>
        <v>0</v>
      </c>
      <c r="S147" s="145">
        <v>0.24</v>
      </c>
      <c r="T147" s="146">
        <f>S147*H147</f>
        <v>12.48</v>
      </c>
      <c r="AR147" s="147" t="s">
        <v>217</v>
      </c>
      <c r="AT147" s="147" t="s">
        <v>193</v>
      </c>
      <c r="AU147" s="147" t="s">
        <v>85</v>
      </c>
      <c r="AY147" s="17" t="s">
        <v>190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83</v>
      </c>
      <c r="BK147" s="148">
        <f>ROUND(I147*H147,2)</f>
        <v>0</v>
      </c>
      <c r="BL147" s="17" t="s">
        <v>217</v>
      </c>
      <c r="BM147" s="147" t="s">
        <v>488</v>
      </c>
    </row>
    <row r="148" spans="2:65" s="1" customFormat="1">
      <c r="B148" s="32"/>
      <c r="D148" s="149" t="s">
        <v>200</v>
      </c>
      <c r="F148" s="150" t="s">
        <v>489</v>
      </c>
      <c r="I148" s="151"/>
      <c r="L148" s="32"/>
      <c r="M148" s="152"/>
      <c r="T148" s="56"/>
      <c r="AT148" s="17" t="s">
        <v>200</v>
      </c>
      <c r="AU148" s="17" t="s">
        <v>85</v>
      </c>
    </row>
    <row r="149" spans="2:65" s="12" customFormat="1">
      <c r="B149" s="160"/>
      <c r="D149" s="153" t="s">
        <v>256</v>
      </c>
      <c r="E149" s="161" t="s">
        <v>1</v>
      </c>
      <c r="F149" s="162" t="s">
        <v>490</v>
      </c>
      <c r="H149" s="163">
        <v>52</v>
      </c>
      <c r="I149" s="164"/>
      <c r="L149" s="160"/>
      <c r="M149" s="165"/>
      <c r="T149" s="166"/>
      <c r="AT149" s="161" t="s">
        <v>256</v>
      </c>
      <c r="AU149" s="161" t="s">
        <v>85</v>
      </c>
      <c r="AV149" s="12" t="s">
        <v>85</v>
      </c>
      <c r="AW149" s="12" t="s">
        <v>32</v>
      </c>
      <c r="AX149" s="12" t="s">
        <v>83</v>
      </c>
      <c r="AY149" s="161" t="s">
        <v>190</v>
      </c>
    </row>
    <row r="150" spans="2:65" s="1" customFormat="1" ht="55.5" customHeight="1">
      <c r="B150" s="32"/>
      <c r="C150" s="136" t="s">
        <v>231</v>
      </c>
      <c r="D150" s="136" t="s">
        <v>193</v>
      </c>
      <c r="E150" s="137" t="s">
        <v>491</v>
      </c>
      <c r="F150" s="138" t="s">
        <v>492</v>
      </c>
      <c r="G150" s="139" t="s">
        <v>253</v>
      </c>
      <c r="H150" s="140">
        <v>52</v>
      </c>
      <c r="I150" s="141"/>
      <c r="J150" s="142">
        <f>ROUND(I150*H150,2)</f>
        <v>0</v>
      </c>
      <c r="K150" s="138" t="s">
        <v>197</v>
      </c>
      <c r="L150" s="32"/>
      <c r="M150" s="143" t="s">
        <v>1</v>
      </c>
      <c r="N150" s="144" t="s">
        <v>41</v>
      </c>
      <c r="P150" s="145">
        <f>O150*H150</f>
        <v>0</v>
      </c>
      <c r="Q150" s="145">
        <v>0</v>
      </c>
      <c r="R150" s="145">
        <f>Q150*H150</f>
        <v>0</v>
      </c>
      <c r="S150" s="145">
        <v>9.8000000000000004E-2</v>
      </c>
      <c r="T150" s="146">
        <f>S150*H150</f>
        <v>5.0960000000000001</v>
      </c>
      <c r="AR150" s="147" t="s">
        <v>217</v>
      </c>
      <c r="AT150" s="147" t="s">
        <v>193</v>
      </c>
      <c r="AU150" s="147" t="s">
        <v>85</v>
      </c>
      <c r="AY150" s="17" t="s">
        <v>190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83</v>
      </c>
      <c r="BK150" s="148">
        <f>ROUND(I150*H150,2)</f>
        <v>0</v>
      </c>
      <c r="BL150" s="17" t="s">
        <v>217</v>
      </c>
      <c r="BM150" s="147" t="s">
        <v>493</v>
      </c>
    </row>
    <row r="151" spans="2:65" s="1" customFormat="1">
      <c r="B151" s="32"/>
      <c r="D151" s="149" t="s">
        <v>200</v>
      </c>
      <c r="F151" s="150" t="s">
        <v>494</v>
      </c>
      <c r="I151" s="151"/>
      <c r="L151" s="32"/>
      <c r="M151" s="152"/>
      <c r="T151" s="56"/>
      <c r="AT151" s="17" t="s">
        <v>200</v>
      </c>
      <c r="AU151" s="17" t="s">
        <v>85</v>
      </c>
    </row>
    <row r="152" spans="2:65" s="12" customFormat="1">
      <c r="B152" s="160"/>
      <c r="D152" s="153" t="s">
        <v>256</v>
      </c>
      <c r="E152" s="161" t="s">
        <v>1</v>
      </c>
      <c r="F152" s="162" t="s">
        <v>490</v>
      </c>
      <c r="H152" s="163">
        <v>52</v>
      </c>
      <c r="I152" s="164"/>
      <c r="L152" s="160"/>
      <c r="M152" s="165"/>
      <c r="T152" s="166"/>
      <c r="AT152" s="161" t="s">
        <v>256</v>
      </c>
      <c r="AU152" s="161" t="s">
        <v>85</v>
      </c>
      <c r="AV152" s="12" t="s">
        <v>85</v>
      </c>
      <c r="AW152" s="12" t="s">
        <v>32</v>
      </c>
      <c r="AX152" s="12" t="s">
        <v>83</v>
      </c>
      <c r="AY152" s="161" t="s">
        <v>190</v>
      </c>
    </row>
    <row r="153" spans="2:65" s="1" customFormat="1" ht="55.5" customHeight="1">
      <c r="B153" s="32"/>
      <c r="C153" s="136" t="s">
        <v>238</v>
      </c>
      <c r="D153" s="136" t="s">
        <v>193</v>
      </c>
      <c r="E153" s="137" t="s">
        <v>495</v>
      </c>
      <c r="F153" s="138" t="s">
        <v>496</v>
      </c>
      <c r="G153" s="139" t="s">
        <v>253</v>
      </c>
      <c r="H153" s="140">
        <v>3950</v>
      </c>
      <c r="I153" s="141"/>
      <c r="J153" s="142">
        <f>ROUND(I153*H153,2)</f>
        <v>0</v>
      </c>
      <c r="K153" s="138" t="s">
        <v>197</v>
      </c>
      <c r="L153" s="32"/>
      <c r="M153" s="143" t="s">
        <v>1</v>
      </c>
      <c r="N153" s="144" t="s">
        <v>41</v>
      </c>
      <c r="P153" s="145">
        <f>O153*H153</f>
        <v>0</v>
      </c>
      <c r="Q153" s="145">
        <v>0</v>
      </c>
      <c r="R153" s="145">
        <f>Q153*H153</f>
        <v>0</v>
      </c>
      <c r="S153" s="145">
        <v>0.316</v>
      </c>
      <c r="T153" s="146">
        <f>S153*H153</f>
        <v>1248.2</v>
      </c>
      <c r="AR153" s="147" t="s">
        <v>217</v>
      </c>
      <c r="AT153" s="147" t="s">
        <v>193</v>
      </c>
      <c r="AU153" s="147" t="s">
        <v>85</v>
      </c>
      <c r="AY153" s="17" t="s">
        <v>190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83</v>
      </c>
      <c r="BK153" s="148">
        <f>ROUND(I153*H153,2)</f>
        <v>0</v>
      </c>
      <c r="BL153" s="17" t="s">
        <v>217</v>
      </c>
      <c r="BM153" s="147" t="s">
        <v>497</v>
      </c>
    </row>
    <row r="154" spans="2:65" s="1" customFormat="1">
      <c r="B154" s="32"/>
      <c r="D154" s="149" t="s">
        <v>200</v>
      </c>
      <c r="F154" s="150" t="s">
        <v>498</v>
      </c>
      <c r="I154" s="151"/>
      <c r="L154" s="32"/>
      <c r="M154" s="152"/>
      <c r="T154" s="56"/>
      <c r="AT154" s="17" t="s">
        <v>200</v>
      </c>
      <c r="AU154" s="17" t="s">
        <v>85</v>
      </c>
    </row>
    <row r="155" spans="2:65" s="12" customFormat="1">
      <c r="B155" s="160"/>
      <c r="D155" s="153" t="s">
        <v>256</v>
      </c>
      <c r="E155" s="161" t="s">
        <v>1</v>
      </c>
      <c r="F155" s="162" t="s">
        <v>499</v>
      </c>
      <c r="H155" s="163">
        <v>3950</v>
      </c>
      <c r="I155" s="164"/>
      <c r="L155" s="160"/>
      <c r="M155" s="165"/>
      <c r="T155" s="166"/>
      <c r="AT155" s="161" t="s">
        <v>256</v>
      </c>
      <c r="AU155" s="161" t="s">
        <v>85</v>
      </c>
      <c r="AV155" s="12" t="s">
        <v>85</v>
      </c>
      <c r="AW155" s="12" t="s">
        <v>32</v>
      </c>
      <c r="AX155" s="12" t="s">
        <v>83</v>
      </c>
      <c r="AY155" s="161" t="s">
        <v>190</v>
      </c>
    </row>
    <row r="156" spans="2:65" s="1" customFormat="1" ht="62.65" customHeight="1">
      <c r="B156" s="32"/>
      <c r="C156" s="136" t="s">
        <v>500</v>
      </c>
      <c r="D156" s="136" t="s">
        <v>193</v>
      </c>
      <c r="E156" s="137" t="s">
        <v>501</v>
      </c>
      <c r="F156" s="138" t="s">
        <v>502</v>
      </c>
      <c r="G156" s="139" t="s">
        <v>253</v>
      </c>
      <c r="H156" s="140">
        <v>3950</v>
      </c>
      <c r="I156" s="141"/>
      <c r="J156" s="142">
        <f>ROUND(I156*H156,2)</f>
        <v>0</v>
      </c>
      <c r="K156" s="138" t="s">
        <v>197</v>
      </c>
      <c r="L156" s="32"/>
      <c r="M156" s="143" t="s">
        <v>1</v>
      </c>
      <c r="N156" s="144" t="s">
        <v>41</v>
      </c>
      <c r="P156" s="145">
        <f>O156*H156</f>
        <v>0</v>
      </c>
      <c r="Q156" s="145">
        <v>0</v>
      </c>
      <c r="R156" s="145">
        <f>Q156*H156</f>
        <v>0</v>
      </c>
      <c r="S156" s="145">
        <v>0.625</v>
      </c>
      <c r="T156" s="146">
        <f>S156*H156</f>
        <v>2468.75</v>
      </c>
      <c r="AR156" s="147" t="s">
        <v>217</v>
      </c>
      <c r="AT156" s="147" t="s">
        <v>193</v>
      </c>
      <c r="AU156" s="147" t="s">
        <v>85</v>
      </c>
      <c r="AY156" s="17" t="s">
        <v>190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83</v>
      </c>
      <c r="BK156" s="148">
        <f>ROUND(I156*H156,2)</f>
        <v>0</v>
      </c>
      <c r="BL156" s="17" t="s">
        <v>217</v>
      </c>
      <c r="BM156" s="147" t="s">
        <v>503</v>
      </c>
    </row>
    <row r="157" spans="2:65" s="1" customFormat="1">
      <c r="B157" s="32"/>
      <c r="D157" s="149" t="s">
        <v>200</v>
      </c>
      <c r="F157" s="150" t="s">
        <v>504</v>
      </c>
      <c r="I157" s="151"/>
      <c r="L157" s="32"/>
      <c r="M157" s="152"/>
      <c r="T157" s="56"/>
      <c r="AT157" s="17" t="s">
        <v>200</v>
      </c>
      <c r="AU157" s="17" t="s">
        <v>85</v>
      </c>
    </row>
    <row r="158" spans="2:65" s="12" customFormat="1">
      <c r="B158" s="160"/>
      <c r="D158" s="153" t="s">
        <v>256</v>
      </c>
      <c r="E158" s="161" t="s">
        <v>1</v>
      </c>
      <c r="F158" s="162" t="s">
        <v>505</v>
      </c>
      <c r="H158" s="163">
        <v>3950</v>
      </c>
      <c r="I158" s="164"/>
      <c r="L158" s="160"/>
      <c r="M158" s="165"/>
      <c r="T158" s="166"/>
      <c r="AT158" s="161" t="s">
        <v>256</v>
      </c>
      <c r="AU158" s="161" t="s">
        <v>85</v>
      </c>
      <c r="AV158" s="12" t="s">
        <v>85</v>
      </c>
      <c r="AW158" s="12" t="s">
        <v>32</v>
      </c>
      <c r="AX158" s="12" t="s">
        <v>83</v>
      </c>
      <c r="AY158" s="161" t="s">
        <v>190</v>
      </c>
    </row>
    <row r="159" spans="2:65" s="1" customFormat="1" ht="55.5" customHeight="1">
      <c r="B159" s="32"/>
      <c r="C159" s="136" t="s">
        <v>391</v>
      </c>
      <c r="D159" s="136" t="s">
        <v>193</v>
      </c>
      <c r="E159" s="137" t="s">
        <v>506</v>
      </c>
      <c r="F159" s="138" t="s">
        <v>507</v>
      </c>
      <c r="G159" s="139" t="s">
        <v>253</v>
      </c>
      <c r="H159" s="140">
        <v>3950</v>
      </c>
      <c r="I159" s="141"/>
      <c r="J159" s="142">
        <f>ROUND(I159*H159,2)</f>
        <v>0</v>
      </c>
      <c r="K159" s="138" t="s">
        <v>197</v>
      </c>
      <c r="L159" s="32"/>
      <c r="M159" s="143" t="s">
        <v>1</v>
      </c>
      <c r="N159" s="144" t="s">
        <v>41</v>
      </c>
      <c r="P159" s="145">
        <f>O159*H159</f>
        <v>0</v>
      </c>
      <c r="Q159" s="145">
        <v>1.6000000000000001E-4</v>
      </c>
      <c r="R159" s="145">
        <f>Q159*H159</f>
        <v>0.63200000000000001</v>
      </c>
      <c r="S159" s="145">
        <v>0.23</v>
      </c>
      <c r="T159" s="146">
        <f>S159*H159</f>
        <v>908.5</v>
      </c>
      <c r="AR159" s="147" t="s">
        <v>217</v>
      </c>
      <c r="AT159" s="147" t="s">
        <v>193</v>
      </c>
      <c r="AU159" s="147" t="s">
        <v>85</v>
      </c>
      <c r="AY159" s="17" t="s">
        <v>190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83</v>
      </c>
      <c r="BK159" s="148">
        <f>ROUND(I159*H159,2)</f>
        <v>0</v>
      </c>
      <c r="BL159" s="17" t="s">
        <v>217</v>
      </c>
      <c r="BM159" s="147" t="s">
        <v>508</v>
      </c>
    </row>
    <row r="160" spans="2:65" s="1" customFormat="1">
      <c r="B160" s="32"/>
      <c r="D160" s="149" t="s">
        <v>200</v>
      </c>
      <c r="F160" s="150" t="s">
        <v>509</v>
      </c>
      <c r="I160" s="151"/>
      <c r="L160" s="32"/>
      <c r="M160" s="152"/>
      <c r="T160" s="56"/>
      <c r="AT160" s="17" t="s">
        <v>200</v>
      </c>
      <c r="AU160" s="17" t="s">
        <v>85</v>
      </c>
    </row>
    <row r="161" spans="2:65" s="12" customFormat="1">
      <c r="B161" s="160"/>
      <c r="D161" s="153" t="s">
        <v>256</v>
      </c>
      <c r="E161" s="161" t="s">
        <v>1</v>
      </c>
      <c r="F161" s="162" t="s">
        <v>510</v>
      </c>
      <c r="H161" s="163">
        <v>3950</v>
      </c>
      <c r="I161" s="164"/>
      <c r="L161" s="160"/>
      <c r="M161" s="165"/>
      <c r="T161" s="166"/>
      <c r="AT161" s="161" t="s">
        <v>256</v>
      </c>
      <c r="AU161" s="161" t="s">
        <v>85</v>
      </c>
      <c r="AV161" s="12" t="s">
        <v>85</v>
      </c>
      <c r="AW161" s="12" t="s">
        <v>32</v>
      </c>
      <c r="AX161" s="12" t="s">
        <v>83</v>
      </c>
      <c r="AY161" s="161" t="s">
        <v>190</v>
      </c>
    </row>
    <row r="162" spans="2:65" s="1" customFormat="1" ht="44.25" customHeight="1">
      <c r="B162" s="32"/>
      <c r="C162" s="136" t="s">
        <v>511</v>
      </c>
      <c r="D162" s="136" t="s">
        <v>193</v>
      </c>
      <c r="E162" s="137" t="s">
        <v>512</v>
      </c>
      <c r="F162" s="138" t="s">
        <v>513</v>
      </c>
      <c r="G162" s="139" t="s">
        <v>435</v>
      </c>
      <c r="H162" s="140">
        <v>182.5</v>
      </c>
      <c r="I162" s="141"/>
      <c r="J162" s="142">
        <f>ROUND(I162*H162,2)</f>
        <v>0</v>
      </c>
      <c r="K162" s="138" t="s">
        <v>197</v>
      </c>
      <c r="L162" s="32"/>
      <c r="M162" s="143" t="s">
        <v>1</v>
      </c>
      <c r="N162" s="144" t="s">
        <v>41</v>
      </c>
      <c r="P162" s="145">
        <f>O162*H162</f>
        <v>0</v>
      </c>
      <c r="Q162" s="145">
        <v>0</v>
      </c>
      <c r="R162" s="145">
        <f>Q162*H162</f>
        <v>0</v>
      </c>
      <c r="S162" s="145">
        <v>0.28999999999999998</v>
      </c>
      <c r="T162" s="146">
        <f>S162*H162</f>
        <v>52.924999999999997</v>
      </c>
      <c r="AR162" s="147" t="s">
        <v>217</v>
      </c>
      <c r="AT162" s="147" t="s">
        <v>193</v>
      </c>
      <c r="AU162" s="147" t="s">
        <v>85</v>
      </c>
      <c r="AY162" s="17" t="s">
        <v>190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83</v>
      </c>
      <c r="BK162" s="148">
        <f>ROUND(I162*H162,2)</f>
        <v>0</v>
      </c>
      <c r="BL162" s="17" t="s">
        <v>217</v>
      </c>
      <c r="BM162" s="147" t="s">
        <v>514</v>
      </c>
    </row>
    <row r="163" spans="2:65" s="1" customFormat="1">
      <c r="B163" s="32"/>
      <c r="D163" s="149" t="s">
        <v>200</v>
      </c>
      <c r="F163" s="150" t="s">
        <v>515</v>
      </c>
      <c r="I163" s="151"/>
      <c r="L163" s="32"/>
      <c r="M163" s="152"/>
      <c r="T163" s="56"/>
      <c r="AT163" s="17" t="s">
        <v>200</v>
      </c>
      <c r="AU163" s="17" t="s">
        <v>85</v>
      </c>
    </row>
    <row r="164" spans="2:65" s="12" customFormat="1">
      <c r="B164" s="160"/>
      <c r="D164" s="153" t="s">
        <v>256</v>
      </c>
      <c r="E164" s="161" t="s">
        <v>1</v>
      </c>
      <c r="F164" s="162" t="s">
        <v>516</v>
      </c>
      <c r="H164" s="163">
        <v>142.5</v>
      </c>
      <c r="I164" s="164"/>
      <c r="L164" s="160"/>
      <c r="M164" s="165"/>
      <c r="T164" s="166"/>
      <c r="AT164" s="161" t="s">
        <v>256</v>
      </c>
      <c r="AU164" s="161" t="s">
        <v>85</v>
      </c>
      <c r="AV164" s="12" t="s">
        <v>85</v>
      </c>
      <c r="AW164" s="12" t="s">
        <v>32</v>
      </c>
      <c r="AX164" s="12" t="s">
        <v>76</v>
      </c>
      <c r="AY164" s="161" t="s">
        <v>190</v>
      </c>
    </row>
    <row r="165" spans="2:65" s="12" customFormat="1">
      <c r="B165" s="160"/>
      <c r="D165" s="153" t="s">
        <v>256</v>
      </c>
      <c r="E165" s="161" t="s">
        <v>1</v>
      </c>
      <c r="F165" s="162" t="s">
        <v>517</v>
      </c>
      <c r="H165" s="163">
        <v>40</v>
      </c>
      <c r="I165" s="164"/>
      <c r="L165" s="160"/>
      <c r="M165" s="165"/>
      <c r="T165" s="166"/>
      <c r="AT165" s="161" t="s">
        <v>256</v>
      </c>
      <c r="AU165" s="161" t="s">
        <v>85</v>
      </c>
      <c r="AV165" s="12" t="s">
        <v>85</v>
      </c>
      <c r="AW165" s="12" t="s">
        <v>32</v>
      </c>
      <c r="AX165" s="12" t="s">
        <v>76</v>
      </c>
      <c r="AY165" s="161" t="s">
        <v>190</v>
      </c>
    </row>
    <row r="166" spans="2:65" s="14" customFormat="1">
      <c r="B166" s="173"/>
      <c r="D166" s="153" t="s">
        <v>256</v>
      </c>
      <c r="E166" s="174" t="s">
        <v>1</v>
      </c>
      <c r="F166" s="175" t="s">
        <v>267</v>
      </c>
      <c r="H166" s="176">
        <v>182.5</v>
      </c>
      <c r="I166" s="177"/>
      <c r="L166" s="173"/>
      <c r="M166" s="178"/>
      <c r="T166" s="179"/>
      <c r="AT166" s="174" t="s">
        <v>256</v>
      </c>
      <c r="AU166" s="174" t="s">
        <v>85</v>
      </c>
      <c r="AV166" s="14" t="s">
        <v>217</v>
      </c>
      <c r="AW166" s="14" t="s">
        <v>32</v>
      </c>
      <c r="AX166" s="14" t="s">
        <v>83</v>
      </c>
      <c r="AY166" s="174" t="s">
        <v>190</v>
      </c>
    </row>
    <row r="167" spans="2:65" s="1" customFormat="1" ht="49.15" customHeight="1">
      <c r="B167" s="32"/>
      <c r="C167" s="136" t="s">
        <v>518</v>
      </c>
      <c r="D167" s="136" t="s">
        <v>193</v>
      </c>
      <c r="E167" s="137" t="s">
        <v>519</v>
      </c>
      <c r="F167" s="138" t="s">
        <v>520</v>
      </c>
      <c r="G167" s="139" t="s">
        <v>435</v>
      </c>
      <c r="H167" s="140">
        <v>222.5</v>
      </c>
      <c r="I167" s="141"/>
      <c r="J167" s="142">
        <f>ROUND(I167*H167,2)</f>
        <v>0</v>
      </c>
      <c r="K167" s="138" t="s">
        <v>197</v>
      </c>
      <c r="L167" s="32"/>
      <c r="M167" s="143" t="s">
        <v>1</v>
      </c>
      <c r="N167" s="144" t="s">
        <v>41</v>
      </c>
      <c r="P167" s="145">
        <f>O167*H167</f>
        <v>0</v>
      </c>
      <c r="Q167" s="145">
        <v>0</v>
      </c>
      <c r="R167" s="145">
        <f>Q167*H167</f>
        <v>0</v>
      </c>
      <c r="S167" s="145">
        <v>0.20499999999999999</v>
      </c>
      <c r="T167" s="146">
        <f>S167*H167</f>
        <v>45.612499999999997</v>
      </c>
      <c r="AR167" s="147" t="s">
        <v>217</v>
      </c>
      <c r="AT167" s="147" t="s">
        <v>193</v>
      </c>
      <c r="AU167" s="147" t="s">
        <v>85</v>
      </c>
      <c r="AY167" s="17" t="s">
        <v>190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7" t="s">
        <v>83</v>
      </c>
      <c r="BK167" s="148">
        <f>ROUND(I167*H167,2)</f>
        <v>0</v>
      </c>
      <c r="BL167" s="17" t="s">
        <v>217</v>
      </c>
      <c r="BM167" s="147" t="s">
        <v>521</v>
      </c>
    </row>
    <row r="168" spans="2:65" s="1" customFormat="1">
      <c r="B168" s="32"/>
      <c r="D168" s="149" t="s">
        <v>200</v>
      </c>
      <c r="F168" s="150" t="s">
        <v>522</v>
      </c>
      <c r="I168" s="151"/>
      <c r="L168" s="32"/>
      <c r="M168" s="152"/>
      <c r="T168" s="56"/>
      <c r="AT168" s="17" t="s">
        <v>200</v>
      </c>
      <c r="AU168" s="17" t="s">
        <v>85</v>
      </c>
    </row>
    <row r="169" spans="2:65" s="13" customFormat="1">
      <c r="B169" s="167"/>
      <c r="D169" s="153" t="s">
        <v>256</v>
      </c>
      <c r="E169" s="168" t="s">
        <v>1</v>
      </c>
      <c r="F169" s="169" t="s">
        <v>523</v>
      </c>
      <c r="H169" s="168" t="s">
        <v>1</v>
      </c>
      <c r="I169" s="170"/>
      <c r="L169" s="167"/>
      <c r="M169" s="171"/>
      <c r="T169" s="172"/>
      <c r="AT169" s="168" t="s">
        <v>256</v>
      </c>
      <c r="AU169" s="168" t="s">
        <v>85</v>
      </c>
      <c r="AV169" s="13" t="s">
        <v>83</v>
      </c>
      <c r="AW169" s="13" t="s">
        <v>32</v>
      </c>
      <c r="AX169" s="13" t="s">
        <v>76</v>
      </c>
      <c r="AY169" s="168" t="s">
        <v>190</v>
      </c>
    </row>
    <row r="170" spans="2:65" s="12" customFormat="1">
      <c r="B170" s="160"/>
      <c r="D170" s="153" t="s">
        <v>256</v>
      </c>
      <c r="E170" s="161" t="s">
        <v>1</v>
      </c>
      <c r="F170" s="162" t="s">
        <v>524</v>
      </c>
      <c r="H170" s="163">
        <v>192.5</v>
      </c>
      <c r="I170" s="164"/>
      <c r="L170" s="160"/>
      <c r="M170" s="165"/>
      <c r="T170" s="166"/>
      <c r="AT170" s="161" t="s">
        <v>256</v>
      </c>
      <c r="AU170" s="161" t="s">
        <v>85</v>
      </c>
      <c r="AV170" s="12" t="s">
        <v>85</v>
      </c>
      <c r="AW170" s="12" t="s">
        <v>32</v>
      </c>
      <c r="AX170" s="12" t="s">
        <v>76</v>
      </c>
      <c r="AY170" s="161" t="s">
        <v>190</v>
      </c>
    </row>
    <row r="171" spans="2:65" s="12" customFormat="1">
      <c r="B171" s="160"/>
      <c r="D171" s="153" t="s">
        <v>256</v>
      </c>
      <c r="E171" s="161" t="s">
        <v>1</v>
      </c>
      <c r="F171" s="162" t="s">
        <v>525</v>
      </c>
      <c r="H171" s="163">
        <v>30</v>
      </c>
      <c r="I171" s="164"/>
      <c r="L171" s="160"/>
      <c r="M171" s="165"/>
      <c r="T171" s="166"/>
      <c r="AT171" s="161" t="s">
        <v>256</v>
      </c>
      <c r="AU171" s="161" t="s">
        <v>85</v>
      </c>
      <c r="AV171" s="12" t="s">
        <v>85</v>
      </c>
      <c r="AW171" s="12" t="s">
        <v>32</v>
      </c>
      <c r="AX171" s="12" t="s">
        <v>76</v>
      </c>
      <c r="AY171" s="161" t="s">
        <v>190</v>
      </c>
    </row>
    <row r="172" spans="2:65" s="14" customFormat="1">
      <c r="B172" s="173"/>
      <c r="D172" s="153" t="s">
        <v>256</v>
      </c>
      <c r="E172" s="174" t="s">
        <v>1</v>
      </c>
      <c r="F172" s="175" t="s">
        <v>267</v>
      </c>
      <c r="H172" s="176">
        <v>222.5</v>
      </c>
      <c r="I172" s="177"/>
      <c r="L172" s="173"/>
      <c r="M172" s="178"/>
      <c r="T172" s="179"/>
      <c r="AT172" s="174" t="s">
        <v>256</v>
      </c>
      <c r="AU172" s="174" t="s">
        <v>85</v>
      </c>
      <c r="AV172" s="14" t="s">
        <v>217</v>
      </c>
      <c r="AW172" s="14" t="s">
        <v>32</v>
      </c>
      <c r="AX172" s="14" t="s">
        <v>83</v>
      </c>
      <c r="AY172" s="174" t="s">
        <v>190</v>
      </c>
    </row>
    <row r="173" spans="2:65" s="1" customFormat="1" ht="44.25" customHeight="1">
      <c r="B173" s="32"/>
      <c r="C173" s="136" t="s">
        <v>526</v>
      </c>
      <c r="D173" s="136" t="s">
        <v>193</v>
      </c>
      <c r="E173" s="137" t="s">
        <v>527</v>
      </c>
      <c r="F173" s="138" t="s">
        <v>528</v>
      </c>
      <c r="G173" s="139" t="s">
        <v>435</v>
      </c>
      <c r="H173" s="140">
        <v>326</v>
      </c>
      <c r="I173" s="141"/>
      <c r="J173" s="142">
        <f>ROUND(I173*H173,2)</f>
        <v>0</v>
      </c>
      <c r="K173" s="138" t="s">
        <v>197</v>
      </c>
      <c r="L173" s="32"/>
      <c r="M173" s="143" t="s">
        <v>1</v>
      </c>
      <c r="N173" s="144" t="s">
        <v>41</v>
      </c>
      <c r="P173" s="145">
        <f>O173*H173</f>
        <v>0</v>
      </c>
      <c r="Q173" s="145">
        <v>0</v>
      </c>
      <c r="R173" s="145">
        <f>Q173*H173</f>
        <v>0</v>
      </c>
      <c r="S173" s="145">
        <v>0.115</v>
      </c>
      <c r="T173" s="146">
        <f>S173*H173</f>
        <v>37.49</v>
      </c>
      <c r="AR173" s="147" t="s">
        <v>217</v>
      </c>
      <c r="AT173" s="147" t="s">
        <v>193</v>
      </c>
      <c r="AU173" s="147" t="s">
        <v>85</v>
      </c>
      <c r="AY173" s="17" t="s">
        <v>190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83</v>
      </c>
      <c r="BK173" s="148">
        <f>ROUND(I173*H173,2)</f>
        <v>0</v>
      </c>
      <c r="BL173" s="17" t="s">
        <v>217</v>
      </c>
      <c r="BM173" s="147" t="s">
        <v>529</v>
      </c>
    </row>
    <row r="174" spans="2:65" s="1" customFormat="1">
      <c r="B174" s="32"/>
      <c r="D174" s="149" t="s">
        <v>200</v>
      </c>
      <c r="F174" s="150" t="s">
        <v>530</v>
      </c>
      <c r="I174" s="151"/>
      <c r="L174" s="32"/>
      <c r="M174" s="152"/>
      <c r="T174" s="56"/>
      <c r="AT174" s="17" t="s">
        <v>200</v>
      </c>
      <c r="AU174" s="17" t="s">
        <v>85</v>
      </c>
    </row>
    <row r="175" spans="2:65" s="12" customFormat="1">
      <c r="B175" s="160"/>
      <c r="D175" s="153" t="s">
        <v>256</v>
      </c>
      <c r="E175" s="161" t="s">
        <v>1</v>
      </c>
      <c r="F175" s="162" t="s">
        <v>531</v>
      </c>
      <c r="H175" s="163">
        <v>160</v>
      </c>
      <c r="I175" s="164"/>
      <c r="L175" s="160"/>
      <c r="M175" s="165"/>
      <c r="T175" s="166"/>
      <c r="AT175" s="161" t="s">
        <v>256</v>
      </c>
      <c r="AU175" s="161" t="s">
        <v>85</v>
      </c>
      <c r="AV175" s="12" t="s">
        <v>85</v>
      </c>
      <c r="AW175" s="12" t="s">
        <v>32</v>
      </c>
      <c r="AX175" s="12" t="s">
        <v>76</v>
      </c>
      <c r="AY175" s="161" t="s">
        <v>190</v>
      </c>
    </row>
    <row r="176" spans="2:65" s="12" customFormat="1">
      <c r="B176" s="160"/>
      <c r="D176" s="153" t="s">
        <v>256</v>
      </c>
      <c r="E176" s="161" t="s">
        <v>1</v>
      </c>
      <c r="F176" s="162" t="s">
        <v>532</v>
      </c>
      <c r="H176" s="163">
        <v>166</v>
      </c>
      <c r="I176" s="164"/>
      <c r="L176" s="160"/>
      <c r="M176" s="165"/>
      <c r="T176" s="166"/>
      <c r="AT176" s="161" t="s">
        <v>256</v>
      </c>
      <c r="AU176" s="161" t="s">
        <v>85</v>
      </c>
      <c r="AV176" s="12" t="s">
        <v>85</v>
      </c>
      <c r="AW176" s="12" t="s">
        <v>32</v>
      </c>
      <c r="AX176" s="12" t="s">
        <v>76</v>
      </c>
      <c r="AY176" s="161" t="s">
        <v>190</v>
      </c>
    </row>
    <row r="177" spans="2:65" s="14" customFormat="1">
      <c r="B177" s="173"/>
      <c r="D177" s="153" t="s">
        <v>256</v>
      </c>
      <c r="E177" s="174" t="s">
        <v>1</v>
      </c>
      <c r="F177" s="175" t="s">
        <v>267</v>
      </c>
      <c r="H177" s="176">
        <v>326</v>
      </c>
      <c r="I177" s="177"/>
      <c r="L177" s="173"/>
      <c r="M177" s="178"/>
      <c r="T177" s="179"/>
      <c r="AT177" s="174" t="s">
        <v>256</v>
      </c>
      <c r="AU177" s="174" t="s">
        <v>85</v>
      </c>
      <c r="AV177" s="14" t="s">
        <v>217</v>
      </c>
      <c r="AW177" s="14" t="s">
        <v>32</v>
      </c>
      <c r="AX177" s="14" t="s">
        <v>83</v>
      </c>
      <c r="AY177" s="174" t="s">
        <v>190</v>
      </c>
    </row>
    <row r="178" spans="2:65" s="1" customFormat="1" ht="33" customHeight="1">
      <c r="B178" s="32"/>
      <c r="C178" s="136" t="s">
        <v>533</v>
      </c>
      <c r="D178" s="136" t="s">
        <v>193</v>
      </c>
      <c r="E178" s="137" t="s">
        <v>534</v>
      </c>
      <c r="F178" s="138" t="s">
        <v>535</v>
      </c>
      <c r="G178" s="139" t="s">
        <v>284</v>
      </c>
      <c r="H178" s="140">
        <v>1.96</v>
      </c>
      <c r="I178" s="141"/>
      <c r="J178" s="142">
        <f>ROUND(I178*H178,2)</f>
        <v>0</v>
      </c>
      <c r="K178" s="138" t="s">
        <v>197</v>
      </c>
      <c r="L178" s="32"/>
      <c r="M178" s="143" t="s">
        <v>1</v>
      </c>
      <c r="N178" s="144" t="s">
        <v>41</v>
      </c>
      <c r="P178" s="145">
        <f>O178*H178</f>
        <v>0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AR178" s="147" t="s">
        <v>217</v>
      </c>
      <c r="AT178" s="147" t="s">
        <v>193</v>
      </c>
      <c r="AU178" s="147" t="s">
        <v>85</v>
      </c>
      <c r="AY178" s="17" t="s">
        <v>190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83</v>
      </c>
      <c r="BK178" s="148">
        <f>ROUND(I178*H178,2)</f>
        <v>0</v>
      </c>
      <c r="BL178" s="17" t="s">
        <v>217</v>
      </c>
      <c r="BM178" s="147" t="s">
        <v>536</v>
      </c>
    </row>
    <row r="179" spans="2:65" s="1" customFormat="1">
      <c r="B179" s="32"/>
      <c r="D179" s="149" t="s">
        <v>200</v>
      </c>
      <c r="F179" s="150" t="s">
        <v>537</v>
      </c>
      <c r="I179" s="151"/>
      <c r="L179" s="32"/>
      <c r="M179" s="152"/>
      <c r="T179" s="56"/>
      <c r="AT179" s="17" t="s">
        <v>200</v>
      </c>
      <c r="AU179" s="17" t="s">
        <v>85</v>
      </c>
    </row>
    <row r="180" spans="2:65" s="12" customFormat="1">
      <c r="B180" s="160"/>
      <c r="D180" s="153" t="s">
        <v>256</v>
      </c>
      <c r="E180" s="161" t="s">
        <v>1</v>
      </c>
      <c r="F180" s="162" t="s">
        <v>538</v>
      </c>
      <c r="H180" s="163">
        <v>1.96</v>
      </c>
      <c r="I180" s="164"/>
      <c r="L180" s="160"/>
      <c r="M180" s="165"/>
      <c r="T180" s="166"/>
      <c r="AT180" s="161" t="s">
        <v>256</v>
      </c>
      <c r="AU180" s="161" t="s">
        <v>85</v>
      </c>
      <c r="AV180" s="12" t="s">
        <v>85</v>
      </c>
      <c r="AW180" s="12" t="s">
        <v>32</v>
      </c>
      <c r="AX180" s="12" t="s">
        <v>83</v>
      </c>
      <c r="AY180" s="161" t="s">
        <v>190</v>
      </c>
    </row>
    <row r="181" spans="2:65" s="1" customFormat="1" ht="33" customHeight="1">
      <c r="B181" s="32"/>
      <c r="C181" s="136" t="s">
        <v>349</v>
      </c>
      <c r="D181" s="136" t="s">
        <v>193</v>
      </c>
      <c r="E181" s="137" t="s">
        <v>539</v>
      </c>
      <c r="F181" s="138" t="s">
        <v>540</v>
      </c>
      <c r="G181" s="139" t="s">
        <v>284</v>
      </c>
      <c r="H181" s="140">
        <v>3904.34</v>
      </c>
      <c r="I181" s="141"/>
      <c r="J181" s="142">
        <f>ROUND(I181*H181,2)</f>
        <v>0</v>
      </c>
      <c r="K181" s="138" t="s">
        <v>197</v>
      </c>
      <c r="L181" s="32"/>
      <c r="M181" s="143" t="s">
        <v>1</v>
      </c>
      <c r="N181" s="144" t="s">
        <v>41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217</v>
      </c>
      <c r="AT181" s="147" t="s">
        <v>193</v>
      </c>
      <c r="AU181" s="147" t="s">
        <v>85</v>
      </c>
      <c r="AY181" s="17" t="s">
        <v>190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83</v>
      </c>
      <c r="BK181" s="148">
        <f>ROUND(I181*H181,2)</f>
        <v>0</v>
      </c>
      <c r="BL181" s="17" t="s">
        <v>217</v>
      </c>
      <c r="BM181" s="147" t="s">
        <v>541</v>
      </c>
    </row>
    <row r="182" spans="2:65" s="1" customFormat="1">
      <c r="B182" s="32"/>
      <c r="D182" s="149" t="s">
        <v>200</v>
      </c>
      <c r="F182" s="150" t="s">
        <v>542</v>
      </c>
      <c r="I182" s="151"/>
      <c r="L182" s="32"/>
      <c r="M182" s="152"/>
      <c r="T182" s="56"/>
      <c r="AT182" s="17" t="s">
        <v>200</v>
      </c>
      <c r="AU182" s="17" t="s">
        <v>85</v>
      </c>
    </row>
    <row r="183" spans="2:65" s="12" customFormat="1">
      <c r="B183" s="160"/>
      <c r="D183" s="153" t="s">
        <v>256</v>
      </c>
      <c r="E183" s="161" t="s">
        <v>1</v>
      </c>
      <c r="F183" s="162" t="s">
        <v>543</v>
      </c>
      <c r="H183" s="163">
        <v>1844.9</v>
      </c>
      <c r="I183" s="164"/>
      <c r="L183" s="160"/>
      <c r="M183" s="165"/>
      <c r="T183" s="166"/>
      <c r="AT183" s="161" t="s">
        <v>256</v>
      </c>
      <c r="AU183" s="161" t="s">
        <v>85</v>
      </c>
      <c r="AV183" s="12" t="s">
        <v>85</v>
      </c>
      <c r="AW183" s="12" t="s">
        <v>32</v>
      </c>
      <c r="AX183" s="12" t="s">
        <v>76</v>
      </c>
      <c r="AY183" s="161" t="s">
        <v>190</v>
      </c>
    </row>
    <row r="184" spans="2:65" s="12" customFormat="1">
      <c r="B184" s="160"/>
      <c r="D184" s="153" t="s">
        <v>256</v>
      </c>
      <c r="E184" s="161" t="s">
        <v>1</v>
      </c>
      <c r="F184" s="162" t="s">
        <v>544</v>
      </c>
      <c r="H184" s="163">
        <v>1595.94</v>
      </c>
      <c r="I184" s="164"/>
      <c r="L184" s="160"/>
      <c r="M184" s="165"/>
      <c r="T184" s="166"/>
      <c r="AT184" s="161" t="s">
        <v>256</v>
      </c>
      <c r="AU184" s="161" t="s">
        <v>85</v>
      </c>
      <c r="AV184" s="12" t="s">
        <v>85</v>
      </c>
      <c r="AW184" s="12" t="s">
        <v>32</v>
      </c>
      <c r="AX184" s="12" t="s">
        <v>76</v>
      </c>
      <c r="AY184" s="161" t="s">
        <v>190</v>
      </c>
    </row>
    <row r="185" spans="2:65" s="12" customFormat="1">
      <c r="B185" s="160"/>
      <c r="D185" s="153" t="s">
        <v>256</v>
      </c>
      <c r="E185" s="161" t="s">
        <v>1</v>
      </c>
      <c r="F185" s="162" t="s">
        <v>545</v>
      </c>
      <c r="H185" s="163">
        <v>463.5</v>
      </c>
      <c r="I185" s="164"/>
      <c r="L185" s="160"/>
      <c r="M185" s="165"/>
      <c r="T185" s="166"/>
      <c r="AT185" s="161" t="s">
        <v>256</v>
      </c>
      <c r="AU185" s="161" t="s">
        <v>85</v>
      </c>
      <c r="AV185" s="12" t="s">
        <v>85</v>
      </c>
      <c r="AW185" s="12" t="s">
        <v>32</v>
      </c>
      <c r="AX185" s="12" t="s">
        <v>76</v>
      </c>
      <c r="AY185" s="161" t="s">
        <v>190</v>
      </c>
    </row>
    <row r="186" spans="2:65" s="14" customFormat="1">
      <c r="B186" s="173"/>
      <c r="D186" s="153" t="s">
        <v>256</v>
      </c>
      <c r="E186" s="174" t="s">
        <v>1</v>
      </c>
      <c r="F186" s="175" t="s">
        <v>267</v>
      </c>
      <c r="H186" s="176">
        <v>3904.34</v>
      </c>
      <c r="I186" s="177"/>
      <c r="L186" s="173"/>
      <c r="M186" s="178"/>
      <c r="T186" s="179"/>
      <c r="AT186" s="174" t="s">
        <v>256</v>
      </c>
      <c r="AU186" s="174" t="s">
        <v>85</v>
      </c>
      <c r="AV186" s="14" t="s">
        <v>217</v>
      </c>
      <c r="AW186" s="14" t="s">
        <v>32</v>
      </c>
      <c r="AX186" s="14" t="s">
        <v>83</v>
      </c>
      <c r="AY186" s="174" t="s">
        <v>190</v>
      </c>
    </row>
    <row r="187" spans="2:65" s="1" customFormat="1" ht="55.5" customHeight="1">
      <c r="B187" s="32"/>
      <c r="C187" s="136" t="s">
        <v>8</v>
      </c>
      <c r="D187" s="136" t="s">
        <v>193</v>
      </c>
      <c r="E187" s="137" t="s">
        <v>546</v>
      </c>
      <c r="F187" s="138" t="s">
        <v>547</v>
      </c>
      <c r="G187" s="139" t="s">
        <v>284</v>
      </c>
      <c r="H187" s="140">
        <v>161.30000000000001</v>
      </c>
      <c r="I187" s="141"/>
      <c r="J187" s="142">
        <f>ROUND(I187*H187,2)</f>
        <v>0</v>
      </c>
      <c r="K187" s="138" t="s">
        <v>197</v>
      </c>
      <c r="L187" s="32"/>
      <c r="M187" s="143" t="s">
        <v>1</v>
      </c>
      <c r="N187" s="144" t="s">
        <v>41</v>
      </c>
      <c r="P187" s="145">
        <f>O187*H187</f>
        <v>0</v>
      </c>
      <c r="Q187" s="145">
        <v>0</v>
      </c>
      <c r="R187" s="145">
        <f>Q187*H187</f>
        <v>0</v>
      </c>
      <c r="S187" s="145">
        <v>0</v>
      </c>
      <c r="T187" s="146">
        <f>S187*H187</f>
        <v>0</v>
      </c>
      <c r="AR187" s="147" t="s">
        <v>217</v>
      </c>
      <c r="AT187" s="147" t="s">
        <v>193</v>
      </c>
      <c r="AU187" s="147" t="s">
        <v>85</v>
      </c>
      <c r="AY187" s="17" t="s">
        <v>190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83</v>
      </c>
      <c r="BK187" s="148">
        <f>ROUND(I187*H187,2)</f>
        <v>0</v>
      </c>
      <c r="BL187" s="17" t="s">
        <v>217</v>
      </c>
      <c r="BM187" s="147" t="s">
        <v>548</v>
      </c>
    </row>
    <row r="188" spans="2:65" s="1" customFormat="1">
      <c r="B188" s="32"/>
      <c r="D188" s="149" t="s">
        <v>200</v>
      </c>
      <c r="F188" s="150" t="s">
        <v>549</v>
      </c>
      <c r="I188" s="151"/>
      <c r="L188" s="32"/>
      <c r="M188" s="152"/>
      <c r="T188" s="56"/>
      <c r="AT188" s="17" t="s">
        <v>200</v>
      </c>
      <c r="AU188" s="17" t="s">
        <v>85</v>
      </c>
    </row>
    <row r="189" spans="2:65" s="12" customFormat="1">
      <c r="B189" s="160"/>
      <c r="D189" s="153" t="s">
        <v>256</v>
      </c>
      <c r="E189" s="161" t="s">
        <v>1</v>
      </c>
      <c r="F189" s="162" t="s">
        <v>550</v>
      </c>
      <c r="H189" s="163">
        <v>13.3</v>
      </c>
      <c r="I189" s="164"/>
      <c r="L189" s="160"/>
      <c r="M189" s="165"/>
      <c r="T189" s="166"/>
      <c r="AT189" s="161" t="s">
        <v>256</v>
      </c>
      <c r="AU189" s="161" t="s">
        <v>85</v>
      </c>
      <c r="AV189" s="12" t="s">
        <v>85</v>
      </c>
      <c r="AW189" s="12" t="s">
        <v>32</v>
      </c>
      <c r="AX189" s="12" t="s">
        <v>76</v>
      </c>
      <c r="AY189" s="161" t="s">
        <v>190</v>
      </c>
    </row>
    <row r="190" spans="2:65" s="12" customFormat="1">
      <c r="B190" s="160"/>
      <c r="D190" s="153" t="s">
        <v>256</v>
      </c>
      <c r="E190" s="161" t="s">
        <v>1</v>
      </c>
      <c r="F190" s="162" t="s">
        <v>551</v>
      </c>
      <c r="H190" s="163">
        <v>148</v>
      </c>
      <c r="I190" s="164"/>
      <c r="L190" s="160"/>
      <c r="M190" s="165"/>
      <c r="T190" s="166"/>
      <c r="AT190" s="161" t="s">
        <v>256</v>
      </c>
      <c r="AU190" s="161" t="s">
        <v>85</v>
      </c>
      <c r="AV190" s="12" t="s">
        <v>85</v>
      </c>
      <c r="AW190" s="12" t="s">
        <v>32</v>
      </c>
      <c r="AX190" s="12" t="s">
        <v>76</v>
      </c>
      <c r="AY190" s="161" t="s">
        <v>190</v>
      </c>
    </row>
    <row r="191" spans="2:65" s="14" customFormat="1">
      <c r="B191" s="173"/>
      <c r="D191" s="153" t="s">
        <v>256</v>
      </c>
      <c r="E191" s="174" t="s">
        <v>1</v>
      </c>
      <c r="F191" s="175" t="s">
        <v>267</v>
      </c>
      <c r="H191" s="176">
        <v>161.30000000000001</v>
      </c>
      <c r="I191" s="177"/>
      <c r="L191" s="173"/>
      <c r="M191" s="178"/>
      <c r="T191" s="179"/>
      <c r="AT191" s="174" t="s">
        <v>256</v>
      </c>
      <c r="AU191" s="174" t="s">
        <v>85</v>
      </c>
      <c r="AV191" s="14" t="s">
        <v>217</v>
      </c>
      <c r="AW191" s="14" t="s">
        <v>32</v>
      </c>
      <c r="AX191" s="14" t="s">
        <v>83</v>
      </c>
      <c r="AY191" s="174" t="s">
        <v>190</v>
      </c>
    </row>
    <row r="192" spans="2:65" s="1" customFormat="1" ht="49.15" customHeight="1">
      <c r="B192" s="32"/>
      <c r="C192" s="136" t="s">
        <v>367</v>
      </c>
      <c r="D192" s="136" t="s">
        <v>193</v>
      </c>
      <c r="E192" s="137" t="s">
        <v>552</v>
      </c>
      <c r="F192" s="138" t="s">
        <v>553</v>
      </c>
      <c r="G192" s="139" t="s">
        <v>284</v>
      </c>
      <c r="H192" s="140">
        <v>106.89700000000001</v>
      </c>
      <c r="I192" s="141"/>
      <c r="J192" s="142">
        <f>ROUND(I192*H192,2)</f>
        <v>0</v>
      </c>
      <c r="K192" s="138" t="s">
        <v>197</v>
      </c>
      <c r="L192" s="32"/>
      <c r="M192" s="143" t="s">
        <v>1</v>
      </c>
      <c r="N192" s="144" t="s">
        <v>41</v>
      </c>
      <c r="P192" s="145">
        <f>O192*H192</f>
        <v>0</v>
      </c>
      <c r="Q192" s="145">
        <v>0</v>
      </c>
      <c r="R192" s="145">
        <f>Q192*H192</f>
        <v>0</v>
      </c>
      <c r="S192" s="145">
        <v>0</v>
      </c>
      <c r="T192" s="146">
        <f>S192*H192</f>
        <v>0</v>
      </c>
      <c r="AR192" s="147" t="s">
        <v>217</v>
      </c>
      <c r="AT192" s="147" t="s">
        <v>193</v>
      </c>
      <c r="AU192" s="147" t="s">
        <v>85</v>
      </c>
      <c r="AY192" s="17" t="s">
        <v>190</v>
      </c>
      <c r="BE192" s="148">
        <f>IF(N192="základní",J192,0)</f>
        <v>0</v>
      </c>
      <c r="BF192" s="148">
        <f>IF(N192="snížená",J192,0)</f>
        <v>0</v>
      </c>
      <c r="BG192" s="148">
        <f>IF(N192="zákl. přenesená",J192,0)</f>
        <v>0</v>
      </c>
      <c r="BH192" s="148">
        <f>IF(N192="sníž. přenesená",J192,0)</f>
        <v>0</v>
      </c>
      <c r="BI192" s="148">
        <f>IF(N192="nulová",J192,0)</f>
        <v>0</v>
      </c>
      <c r="BJ192" s="17" t="s">
        <v>83</v>
      </c>
      <c r="BK192" s="148">
        <f>ROUND(I192*H192,2)</f>
        <v>0</v>
      </c>
      <c r="BL192" s="17" t="s">
        <v>217</v>
      </c>
      <c r="BM192" s="147" t="s">
        <v>554</v>
      </c>
    </row>
    <row r="193" spans="2:65" s="1" customFormat="1">
      <c r="B193" s="32"/>
      <c r="D193" s="149" t="s">
        <v>200</v>
      </c>
      <c r="F193" s="150" t="s">
        <v>555</v>
      </c>
      <c r="I193" s="151"/>
      <c r="L193" s="32"/>
      <c r="M193" s="152"/>
      <c r="T193" s="56"/>
      <c r="AT193" s="17" t="s">
        <v>200</v>
      </c>
      <c r="AU193" s="17" t="s">
        <v>85</v>
      </c>
    </row>
    <row r="194" spans="2:65" s="12" customFormat="1">
      <c r="B194" s="160"/>
      <c r="D194" s="153" t="s">
        <v>256</v>
      </c>
      <c r="E194" s="161" t="s">
        <v>1</v>
      </c>
      <c r="F194" s="162" t="s">
        <v>556</v>
      </c>
      <c r="H194" s="163">
        <v>106.89700000000001</v>
      </c>
      <c r="I194" s="164"/>
      <c r="L194" s="160"/>
      <c r="M194" s="165"/>
      <c r="T194" s="166"/>
      <c r="AT194" s="161" t="s">
        <v>256</v>
      </c>
      <c r="AU194" s="161" t="s">
        <v>85</v>
      </c>
      <c r="AV194" s="12" t="s">
        <v>85</v>
      </c>
      <c r="AW194" s="12" t="s">
        <v>32</v>
      </c>
      <c r="AX194" s="12" t="s">
        <v>83</v>
      </c>
      <c r="AY194" s="161" t="s">
        <v>190</v>
      </c>
    </row>
    <row r="195" spans="2:65" s="1" customFormat="1" ht="49.15" customHeight="1">
      <c r="B195" s="32"/>
      <c r="C195" s="136" t="s">
        <v>258</v>
      </c>
      <c r="D195" s="136" t="s">
        <v>193</v>
      </c>
      <c r="E195" s="137" t="s">
        <v>557</v>
      </c>
      <c r="F195" s="138" t="s">
        <v>558</v>
      </c>
      <c r="G195" s="139" t="s">
        <v>284</v>
      </c>
      <c r="H195" s="140">
        <v>26.724</v>
      </c>
      <c r="I195" s="141"/>
      <c r="J195" s="142">
        <f>ROUND(I195*H195,2)</f>
        <v>0</v>
      </c>
      <c r="K195" s="138" t="s">
        <v>197</v>
      </c>
      <c r="L195" s="32"/>
      <c r="M195" s="143" t="s">
        <v>1</v>
      </c>
      <c r="N195" s="144" t="s">
        <v>41</v>
      </c>
      <c r="P195" s="145">
        <f>O195*H195</f>
        <v>0</v>
      </c>
      <c r="Q195" s="145">
        <v>0</v>
      </c>
      <c r="R195" s="145">
        <f>Q195*H195</f>
        <v>0</v>
      </c>
      <c r="S195" s="145">
        <v>0</v>
      </c>
      <c r="T195" s="146">
        <f>S195*H195</f>
        <v>0</v>
      </c>
      <c r="AR195" s="147" t="s">
        <v>217</v>
      </c>
      <c r="AT195" s="147" t="s">
        <v>193</v>
      </c>
      <c r="AU195" s="147" t="s">
        <v>85</v>
      </c>
      <c r="AY195" s="17" t="s">
        <v>190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7" t="s">
        <v>83</v>
      </c>
      <c r="BK195" s="148">
        <f>ROUND(I195*H195,2)</f>
        <v>0</v>
      </c>
      <c r="BL195" s="17" t="s">
        <v>217</v>
      </c>
      <c r="BM195" s="147" t="s">
        <v>559</v>
      </c>
    </row>
    <row r="196" spans="2:65" s="1" customFormat="1">
      <c r="B196" s="32"/>
      <c r="D196" s="149" t="s">
        <v>200</v>
      </c>
      <c r="F196" s="150" t="s">
        <v>560</v>
      </c>
      <c r="I196" s="151"/>
      <c r="L196" s="32"/>
      <c r="M196" s="152"/>
      <c r="T196" s="56"/>
      <c r="AT196" s="17" t="s">
        <v>200</v>
      </c>
      <c r="AU196" s="17" t="s">
        <v>85</v>
      </c>
    </row>
    <row r="197" spans="2:65" s="12" customFormat="1">
      <c r="B197" s="160"/>
      <c r="D197" s="153" t="s">
        <v>256</v>
      </c>
      <c r="E197" s="161" t="s">
        <v>1</v>
      </c>
      <c r="F197" s="162" t="s">
        <v>561</v>
      </c>
      <c r="H197" s="163">
        <v>26.724</v>
      </c>
      <c r="I197" s="164"/>
      <c r="L197" s="160"/>
      <c r="M197" s="165"/>
      <c r="T197" s="166"/>
      <c r="AT197" s="161" t="s">
        <v>256</v>
      </c>
      <c r="AU197" s="161" t="s">
        <v>85</v>
      </c>
      <c r="AV197" s="12" t="s">
        <v>85</v>
      </c>
      <c r="AW197" s="12" t="s">
        <v>32</v>
      </c>
      <c r="AX197" s="12" t="s">
        <v>83</v>
      </c>
      <c r="AY197" s="161" t="s">
        <v>190</v>
      </c>
    </row>
    <row r="198" spans="2:65" s="1" customFormat="1" ht="21.75" customHeight="1">
      <c r="B198" s="32"/>
      <c r="C198" s="136" t="s">
        <v>414</v>
      </c>
      <c r="D198" s="136" t="s">
        <v>193</v>
      </c>
      <c r="E198" s="137" t="s">
        <v>562</v>
      </c>
      <c r="F198" s="138" t="s">
        <v>563</v>
      </c>
      <c r="G198" s="139" t="s">
        <v>253</v>
      </c>
      <c r="H198" s="140">
        <v>278.16000000000003</v>
      </c>
      <c r="I198" s="141"/>
      <c r="J198" s="142">
        <f>ROUND(I198*H198,2)</f>
        <v>0</v>
      </c>
      <c r="K198" s="138" t="s">
        <v>1</v>
      </c>
      <c r="L198" s="32"/>
      <c r="M198" s="143" t="s">
        <v>1</v>
      </c>
      <c r="N198" s="144" t="s">
        <v>41</v>
      </c>
      <c r="P198" s="145">
        <f>O198*H198</f>
        <v>0</v>
      </c>
      <c r="Q198" s="145">
        <v>0</v>
      </c>
      <c r="R198" s="145">
        <f>Q198*H198</f>
        <v>0</v>
      </c>
      <c r="S198" s="145">
        <v>0</v>
      </c>
      <c r="T198" s="146">
        <f>S198*H198</f>
        <v>0</v>
      </c>
      <c r="AR198" s="147" t="s">
        <v>217</v>
      </c>
      <c r="AT198" s="147" t="s">
        <v>193</v>
      </c>
      <c r="AU198" s="147" t="s">
        <v>85</v>
      </c>
      <c r="AY198" s="17" t="s">
        <v>190</v>
      </c>
      <c r="BE198" s="148">
        <f>IF(N198="základní",J198,0)</f>
        <v>0</v>
      </c>
      <c r="BF198" s="148">
        <f>IF(N198="snížená",J198,0)</f>
        <v>0</v>
      </c>
      <c r="BG198" s="148">
        <f>IF(N198="zákl. přenesená",J198,0)</f>
        <v>0</v>
      </c>
      <c r="BH198" s="148">
        <f>IF(N198="sníž. přenesená",J198,0)</f>
        <v>0</v>
      </c>
      <c r="BI198" s="148">
        <f>IF(N198="nulová",J198,0)</f>
        <v>0</v>
      </c>
      <c r="BJ198" s="17" t="s">
        <v>83</v>
      </c>
      <c r="BK198" s="148">
        <f>ROUND(I198*H198,2)</f>
        <v>0</v>
      </c>
      <c r="BL198" s="17" t="s">
        <v>217</v>
      </c>
      <c r="BM198" s="147" t="s">
        <v>564</v>
      </c>
    </row>
    <row r="199" spans="2:65" s="12" customFormat="1">
      <c r="B199" s="160"/>
      <c r="D199" s="153" t="s">
        <v>256</v>
      </c>
      <c r="E199" s="161" t="s">
        <v>1</v>
      </c>
      <c r="F199" s="162" t="s">
        <v>565</v>
      </c>
      <c r="H199" s="163">
        <v>278.16000000000003</v>
      </c>
      <c r="I199" s="164"/>
      <c r="L199" s="160"/>
      <c r="M199" s="165"/>
      <c r="T199" s="166"/>
      <c r="AT199" s="161" t="s">
        <v>256</v>
      </c>
      <c r="AU199" s="161" t="s">
        <v>85</v>
      </c>
      <c r="AV199" s="12" t="s">
        <v>85</v>
      </c>
      <c r="AW199" s="12" t="s">
        <v>32</v>
      </c>
      <c r="AX199" s="12" t="s">
        <v>83</v>
      </c>
      <c r="AY199" s="161" t="s">
        <v>190</v>
      </c>
    </row>
    <row r="200" spans="2:65" s="1" customFormat="1" ht="24.2" customHeight="1">
      <c r="B200" s="32"/>
      <c r="C200" s="136" t="s">
        <v>419</v>
      </c>
      <c r="D200" s="136" t="s">
        <v>193</v>
      </c>
      <c r="E200" s="137" t="s">
        <v>566</v>
      </c>
      <c r="F200" s="138" t="s">
        <v>567</v>
      </c>
      <c r="G200" s="139" t="s">
        <v>253</v>
      </c>
      <c r="H200" s="140">
        <v>278.16000000000003</v>
      </c>
      <c r="I200" s="141"/>
      <c r="J200" s="142">
        <f>ROUND(I200*H200,2)</f>
        <v>0</v>
      </c>
      <c r="K200" s="138" t="s">
        <v>1</v>
      </c>
      <c r="L200" s="32"/>
      <c r="M200" s="143" t="s">
        <v>1</v>
      </c>
      <c r="N200" s="144" t="s">
        <v>41</v>
      </c>
      <c r="P200" s="145">
        <f>O200*H200</f>
        <v>0</v>
      </c>
      <c r="Q200" s="145">
        <v>0</v>
      </c>
      <c r="R200" s="145">
        <f>Q200*H200</f>
        <v>0</v>
      </c>
      <c r="S200" s="145">
        <v>0</v>
      </c>
      <c r="T200" s="146">
        <f>S200*H200</f>
        <v>0</v>
      </c>
      <c r="AR200" s="147" t="s">
        <v>217</v>
      </c>
      <c r="AT200" s="147" t="s">
        <v>193</v>
      </c>
      <c r="AU200" s="147" t="s">
        <v>85</v>
      </c>
      <c r="AY200" s="17" t="s">
        <v>190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7" t="s">
        <v>83</v>
      </c>
      <c r="BK200" s="148">
        <f>ROUND(I200*H200,2)</f>
        <v>0</v>
      </c>
      <c r="BL200" s="17" t="s">
        <v>217</v>
      </c>
      <c r="BM200" s="147" t="s">
        <v>568</v>
      </c>
    </row>
    <row r="201" spans="2:65" s="1" customFormat="1" ht="62.65" customHeight="1">
      <c r="B201" s="32"/>
      <c r="C201" s="136" t="s">
        <v>408</v>
      </c>
      <c r="D201" s="136" t="s">
        <v>193</v>
      </c>
      <c r="E201" s="137" t="s">
        <v>569</v>
      </c>
      <c r="F201" s="138" t="s">
        <v>570</v>
      </c>
      <c r="G201" s="139" t="s">
        <v>284</v>
      </c>
      <c r="H201" s="140">
        <v>2222.7860000000001</v>
      </c>
      <c r="I201" s="141"/>
      <c r="J201" s="142">
        <f>ROUND(I201*H201,2)</f>
        <v>0</v>
      </c>
      <c r="K201" s="138" t="s">
        <v>197</v>
      </c>
      <c r="L201" s="32"/>
      <c r="M201" s="143" t="s">
        <v>1</v>
      </c>
      <c r="N201" s="144" t="s">
        <v>41</v>
      </c>
      <c r="P201" s="145">
        <f>O201*H201</f>
        <v>0</v>
      </c>
      <c r="Q201" s="145">
        <v>0</v>
      </c>
      <c r="R201" s="145">
        <f>Q201*H201</f>
        <v>0</v>
      </c>
      <c r="S201" s="145">
        <v>0</v>
      </c>
      <c r="T201" s="146">
        <f>S201*H201</f>
        <v>0</v>
      </c>
      <c r="AR201" s="147" t="s">
        <v>217</v>
      </c>
      <c r="AT201" s="147" t="s">
        <v>193</v>
      </c>
      <c r="AU201" s="147" t="s">
        <v>85</v>
      </c>
      <c r="AY201" s="17" t="s">
        <v>190</v>
      </c>
      <c r="BE201" s="148">
        <f>IF(N201="základní",J201,0)</f>
        <v>0</v>
      </c>
      <c r="BF201" s="148">
        <f>IF(N201="snížená",J201,0)</f>
        <v>0</v>
      </c>
      <c r="BG201" s="148">
        <f>IF(N201="zákl. přenesená",J201,0)</f>
        <v>0</v>
      </c>
      <c r="BH201" s="148">
        <f>IF(N201="sníž. přenesená",J201,0)</f>
        <v>0</v>
      </c>
      <c r="BI201" s="148">
        <f>IF(N201="nulová",J201,0)</f>
        <v>0</v>
      </c>
      <c r="BJ201" s="17" t="s">
        <v>83</v>
      </c>
      <c r="BK201" s="148">
        <f>ROUND(I201*H201,2)</f>
        <v>0</v>
      </c>
      <c r="BL201" s="17" t="s">
        <v>217</v>
      </c>
      <c r="BM201" s="147" t="s">
        <v>571</v>
      </c>
    </row>
    <row r="202" spans="2:65" s="1" customFormat="1">
      <c r="B202" s="32"/>
      <c r="D202" s="149" t="s">
        <v>200</v>
      </c>
      <c r="F202" s="150" t="s">
        <v>572</v>
      </c>
      <c r="I202" s="151"/>
      <c r="L202" s="32"/>
      <c r="M202" s="152"/>
      <c r="T202" s="56"/>
      <c r="AT202" s="17" t="s">
        <v>200</v>
      </c>
      <c r="AU202" s="17" t="s">
        <v>85</v>
      </c>
    </row>
    <row r="203" spans="2:65" s="13" customFormat="1">
      <c r="B203" s="167"/>
      <c r="D203" s="153" t="s">
        <v>256</v>
      </c>
      <c r="E203" s="168" t="s">
        <v>1</v>
      </c>
      <c r="F203" s="169" t="s">
        <v>573</v>
      </c>
      <c r="H203" s="168" t="s">
        <v>1</v>
      </c>
      <c r="I203" s="170"/>
      <c r="L203" s="167"/>
      <c r="M203" s="171"/>
      <c r="T203" s="172"/>
      <c r="AT203" s="168" t="s">
        <v>256</v>
      </c>
      <c r="AU203" s="168" t="s">
        <v>85</v>
      </c>
      <c r="AV203" s="13" t="s">
        <v>83</v>
      </c>
      <c r="AW203" s="13" t="s">
        <v>32</v>
      </c>
      <c r="AX203" s="13" t="s">
        <v>76</v>
      </c>
      <c r="AY203" s="168" t="s">
        <v>190</v>
      </c>
    </row>
    <row r="204" spans="2:65" s="12" customFormat="1">
      <c r="B204" s="160"/>
      <c r="D204" s="153" t="s">
        <v>256</v>
      </c>
      <c r="E204" s="161" t="s">
        <v>1</v>
      </c>
      <c r="F204" s="162" t="s">
        <v>574</v>
      </c>
      <c r="H204" s="163">
        <v>2222.7860000000001</v>
      </c>
      <c r="I204" s="164"/>
      <c r="L204" s="160"/>
      <c r="M204" s="165"/>
      <c r="T204" s="166"/>
      <c r="AT204" s="161" t="s">
        <v>256</v>
      </c>
      <c r="AU204" s="161" t="s">
        <v>85</v>
      </c>
      <c r="AV204" s="12" t="s">
        <v>85</v>
      </c>
      <c r="AW204" s="12" t="s">
        <v>32</v>
      </c>
      <c r="AX204" s="12" t="s">
        <v>83</v>
      </c>
      <c r="AY204" s="161" t="s">
        <v>190</v>
      </c>
    </row>
    <row r="205" spans="2:65" s="1" customFormat="1" ht="62.65" customHeight="1">
      <c r="B205" s="32"/>
      <c r="C205" s="136" t="s">
        <v>7</v>
      </c>
      <c r="D205" s="136" t="s">
        <v>193</v>
      </c>
      <c r="E205" s="137" t="s">
        <v>575</v>
      </c>
      <c r="F205" s="138" t="s">
        <v>576</v>
      </c>
      <c r="G205" s="139" t="s">
        <v>284</v>
      </c>
      <c r="H205" s="140">
        <v>3063.1039999999998</v>
      </c>
      <c r="I205" s="141"/>
      <c r="J205" s="142">
        <f>ROUND(I205*H205,2)</f>
        <v>0</v>
      </c>
      <c r="K205" s="138" t="s">
        <v>197</v>
      </c>
      <c r="L205" s="32"/>
      <c r="M205" s="143" t="s">
        <v>1</v>
      </c>
      <c r="N205" s="144" t="s">
        <v>41</v>
      </c>
      <c r="P205" s="145">
        <f>O205*H205</f>
        <v>0</v>
      </c>
      <c r="Q205" s="145">
        <v>0</v>
      </c>
      <c r="R205" s="145">
        <f>Q205*H205</f>
        <v>0</v>
      </c>
      <c r="S205" s="145">
        <v>0</v>
      </c>
      <c r="T205" s="146">
        <f>S205*H205</f>
        <v>0</v>
      </c>
      <c r="AR205" s="147" t="s">
        <v>217</v>
      </c>
      <c r="AT205" s="147" t="s">
        <v>193</v>
      </c>
      <c r="AU205" s="147" t="s">
        <v>85</v>
      </c>
      <c r="AY205" s="17" t="s">
        <v>190</v>
      </c>
      <c r="BE205" s="148">
        <f>IF(N205="základní",J205,0)</f>
        <v>0</v>
      </c>
      <c r="BF205" s="148">
        <f>IF(N205="snížená",J205,0)</f>
        <v>0</v>
      </c>
      <c r="BG205" s="148">
        <f>IF(N205="zákl. přenesená",J205,0)</f>
        <v>0</v>
      </c>
      <c r="BH205" s="148">
        <f>IF(N205="sníž. přenesená",J205,0)</f>
        <v>0</v>
      </c>
      <c r="BI205" s="148">
        <f>IF(N205="nulová",J205,0)</f>
        <v>0</v>
      </c>
      <c r="BJ205" s="17" t="s">
        <v>83</v>
      </c>
      <c r="BK205" s="148">
        <f>ROUND(I205*H205,2)</f>
        <v>0</v>
      </c>
      <c r="BL205" s="17" t="s">
        <v>217</v>
      </c>
      <c r="BM205" s="147" t="s">
        <v>577</v>
      </c>
    </row>
    <row r="206" spans="2:65" s="1" customFormat="1">
      <c r="B206" s="32"/>
      <c r="D206" s="149" t="s">
        <v>200</v>
      </c>
      <c r="F206" s="150" t="s">
        <v>578</v>
      </c>
      <c r="I206" s="151"/>
      <c r="L206" s="32"/>
      <c r="M206" s="152"/>
      <c r="T206" s="56"/>
      <c r="AT206" s="17" t="s">
        <v>200</v>
      </c>
      <c r="AU206" s="17" t="s">
        <v>85</v>
      </c>
    </row>
    <row r="207" spans="2:65" s="13" customFormat="1">
      <c r="B207" s="167"/>
      <c r="D207" s="153" t="s">
        <v>256</v>
      </c>
      <c r="E207" s="168" t="s">
        <v>1</v>
      </c>
      <c r="F207" s="169" t="s">
        <v>579</v>
      </c>
      <c r="H207" s="168" t="s">
        <v>1</v>
      </c>
      <c r="I207" s="170"/>
      <c r="L207" s="167"/>
      <c r="M207" s="171"/>
      <c r="T207" s="172"/>
      <c r="AT207" s="168" t="s">
        <v>256</v>
      </c>
      <c r="AU207" s="168" t="s">
        <v>85</v>
      </c>
      <c r="AV207" s="13" t="s">
        <v>83</v>
      </c>
      <c r="AW207" s="13" t="s">
        <v>32</v>
      </c>
      <c r="AX207" s="13" t="s">
        <v>76</v>
      </c>
      <c r="AY207" s="168" t="s">
        <v>190</v>
      </c>
    </row>
    <row r="208" spans="2:65" s="12" customFormat="1">
      <c r="B208" s="160"/>
      <c r="D208" s="153" t="s">
        <v>256</v>
      </c>
      <c r="E208" s="161" t="s">
        <v>1</v>
      </c>
      <c r="F208" s="162" t="s">
        <v>580</v>
      </c>
      <c r="H208" s="163">
        <v>3906.3</v>
      </c>
      <c r="I208" s="164"/>
      <c r="L208" s="160"/>
      <c r="M208" s="165"/>
      <c r="T208" s="166"/>
      <c r="AT208" s="161" t="s">
        <v>256</v>
      </c>
      <c r="AU208" s="161" t="s">
        <v>85</v>
      </c>
      <c r="AV208" s="12" t="s">
        <v>85</v>
      </c>
      <c r="AW208" s="12" t="s">
        <v>32</v>
      </c>
      <c r="AX208" s="12" t="s">
        <v>76</v>
      </c>
      <c r="AY208" s="161" t="s">
        <v>190</v>
      </c>
    </row>
    <row r="209" spans="2:65" s="12" customFormat="1">
      <c r="B209" s="160"/>
      <c r="D209" s="153" t="s">
        <v>256</v>
      </c>
      <c r="E209" s="161" t="s">
        <v>1</v>
      </c>
      <c r="F209" s="162" t="s">
        <v>581</v>
      </c>
      <c r="H209" s="163">
        <v>268.197</v>
      </c>
      <c r="I209" s="164"/>
      <c r="L209" s="160"/>
      <c r="M209" s="165"/>
      <c r="T209" s="166"/>
      <c r="AT209" s="161" t="s">
        <v>256</v>
      </c>
      <c r="AU209" s="161" t="s">
        <v>85</v>
      </c>
      <c r="AV209" s="12" t="s">
        <v>85</v>
      </c>
      <c r="AW209" s="12" t="s">
        <v>32</v>
      </c>
      <c r="AX209" s="12" t="s">
        <v>76</v>
      </c>
      <c r="AY209" s="161" t="s">
        <v>190</v>
      </c>
    </row>
    <row r="210" spans="2:65" s="13" customFormat="1">
      <c r="B210" s="167"/>
      <c r="D210" s="153" t="s">
        <v>256</v>
      </c>
      <c r="E210" s="168" t="s">
        <v>1</v>
      </c>
      <c r="F210" s="169" t="s">
        <v>582</v>
      </c>
      <c r="H210" s="168" t="s">
        <v>1</v>
      </c>
      <c r="I210" s="170"/>
      <c r="L210" s="167"/>
      <c r="M210" s="171"/>
      <c r="T210" s="172"/>
      <c r="AT210" s="168" t="s">
        <v>256</v>
      </c>
      <c r="AU210" s="168" t="s">
        <v>85</v>
      </c>
      <c r="AV210" s="13" t="s">
        <v>83</v>
      </c>
      <c r="AW210" s="13" t="s">
        <v>32</v>
      </c>
      <c r="AX210" s="13" t="s">
        <v>76</v>
      </c>
      <c r="AY210" s="168" t="s">
        <v>190</v>
      </c>
    </row>
    <row r="211" spans="2:65" s="12" customFormat="1">
      <c r="B211" s="160"/>
      <c r="D211" s="153" t="s">
        <v>256</v>
      </c>
      <c r="E211" s="161" t="s">
        <v>1</v>
      </c>
      <c r="F211" s="162" t="s">
        <v>583</v>
      </c>
      <c r="H211" s="163">
        <v>-1111.393</v>
      </c>
      <c r="I211" s="164"/>
      <c r="L211" s="160"/>
      <c r="M211" s="165"/>
      <c r="T211" s="166"/>
      <c r="AT211" s="161" t="s">
        <v>256</v>
      </c>
      <c r="AU211" s="161" t="s">
        <v>85</v>
      </c>
      <c r="AV211" s="12" t="s">
        <v>85</v>
      </c>
      <c r="AW211" s="12" t="s">
        <v>32</v>
      </c>
      <c r="AX211" s="12" t="s">
        <v>76</v>
      </c>
      <c r="AY211" s="161" t="s">
        <v>190</v>
      </c>
    </row>
    <row r="212" spans="2:65" s="14" customFormat="1">
      <c r="B212" s="173"/>
      <c r="D212" s="153" t="s">
        <v>256</v>
      </c>
      <c r="E212" s="174" t="s">
        <v>1</v>
      </c>
      <c r="F212" s="175" t="s">
        <v>267</v>
      </c>
      <c r="H212" s="176">
        <v>3063.1040000000003</v>
      </c>
      <c r="I212" s="177"/>
      <c r="L212" s="173"/>
      <c r="M212" s="178"/>
      <c r="T212" s="179"/>
      <c r="AT212" s="174" t="s">
        <v>256</v>
      </c>
      <c r="AU212" s="174" t="s">
        <v>85</v>
      </c>
      <c r="AV212" s="14" t="s">
        <v>217</v>
      </c>
      <c r="AW212" s="14" t="s">
        <v>32</v>
      </c>
      <c r="AX212" s="14" t="s">
        <v>83</v>
      </c>
      <c r="AY212" s="174" t="s">
        <v>190</v>
      </c>
    </row>
    <row r="213" spans="2:65" s="1" customFormat="1" ht="62.65" customHeight="1">
      <c r="B213" s="32"/>
      <c r="C213" s="136" t="s">
        <v>281</v>
      </c>
      <c r="D213" s="136" t="s">
        <v>193</v>
      </c>
      <c r="E213" s="137" t="s">
        <v>361</v>
      </c>
      <c r="F213" s="138" t="s">
        <v>362</v>
      </c>
      <c r="G213" s="139" t="s">
        <v>284</v>
      </c>
      <c r="H213" s="140">
        <v>26.724</v>
      </c>
      <c r="I213" s="141"/>
      <c r="J213" s="142">
        <f>ROUND(I213*H213,2)</f>
        <v>0</v>
      </c>
      <c r="K213" s="138" t="s">
        <v>197</v>
      </c>
      <c r="L213" s="32"/>
      <c r="M213" s="143" t="s">
        <v>1</v>
      </c>
      <c r="N213" s="144" t="s">
        <v>41</v>
      </c>
      <c r="P213" s="145">
        <f>O213*H213</f>
        <v>0</v>
      </c>
      <c r="Q213" s="145">
        <v>0</v>
      </c>
      <c r="R213" s="145">
        <f>Q213*H213</f>
        <v>0</v>
      </c>
      <c r="S213" s="145">
        <v>0</v>
      </c>
      <c r="T213" s="146">
        <f>S213*H213</f>
        <v>0</v>
      </c>
      <c r="AR213" s="147" t="s">
        <v>217</v>
      </c>
      <c r="AT213" s="147" t="s">
        <v>193</v>
      </c>
      <c r="AU213" s="147" t="s">
        <v>85</v>
      </c>
      <c r="AY213" s="17" t="s">
        <v>190</v>
      </c>
      <c r="BE213" s="148">
        <f>IF(N213="základní",J213,0)</f>
        <v>0</v>
      </c>
      <c r="BF213" s="148">
        <f>IF(N213="snížená",J213,0)</f>
        <v>0</v>
      </c>
      <c r="BG213" s="148">
        <f>IF(N213="zákl. přenesená",J213,0)</f>
        <v>0</v>
      </c>
      <c r="BH213" s="148">
        <f>IF(N213="sníž. přenesená",J213,0)</f>
        <v>0</v>
      </c>
      <c r="BI213" s="148">
        <f>IF(N213="nulová",J213,0)</f>
        <v>0</v>
      </c>
      <c r="BJ213" s="17" t="s">
        <v>83</v>
      </c>
      <c r="BK213" s="148">
        <f>ROUND(I213*H213,2)</f>
        <v>0</v>
      </c>
      <c r="BL213" s="17" t="s">
        <v>217</v>
      </c>
      <c r="BM213" s="147" t="s">
        <v>584</v>
      </c>
    </row>
    <row r="214" spans="2:65" s="1" customFormat="1">
      <c r="B214" s="32"/>
      <c r="D214" s="149" t="s">
        <v>200</v>
      </c>
      <c r="F214" s="150" t="s">
        <v>364</v>
      </c>
      <c r="I214" s="151"/>
      <c r="L214" s="32"/>
      <c r="M214" s="152"/>
      <c r="T214" s="56"/>
      <c r="AT214" s="17" t="s">
        <v>200</v>
      </c>
      <c r="AU214" s="17" t="s">
        <v>85</v>
      </c>
    </row>
    <row r="215" spans="2:65" s="13" customFormat="1">
      <c r="B215" s="167"/>
      <c r="D215" s="153" t="s">
        <v>256</v>
      </c>
      <c r="E215" s="168" t="s">
        <v>1</v>
      </c>
      <c r="F215" s="169" t="s">
        <v>585</v>
      </c>
      <c r="H215" s="168" t="s">
        <v>1</v>
      </c>
      <c r="I215" s="170"/>
      <c r="L215" s="167"/>
      <c r="M215" s="171"/>
      <c r="T215" s="172"/>
      <c r="AT215" s="168" t="s">
        <v>256</v>
      </c>
      <c r="AU215" s="168" t="s">
        <v>85</v>
      </c>
      <c r="AV215" s="13" t="s">
        <v>83</v>
      </c>
      <c r="AW215" s="13" t="s">
        <v>32</v>
      </c>
      <c r="AX215" s="13" t="s">
        <v>76</v>
      </c>
      <c r="AY215" s="168" t="s">
        <v>190</v>
      </c>
    </row>
    <row r="216" spans="2:65" s="12" customFormat="1">
      <c r="B216" s="160"/>
      <c r="D216" s="153" t="s">
        <v>256</v>
      </c>
      <c r="E216" s="161" t="s">
        <v>1</v>
      </c>
      <c r="F216" s="162" t="s">
        <v>586</v>
      </c>
      <c r="H216" s="163">
        <v>26.724</v>
      </c>
      <c r="I216" s="164"/>
      <c r="L216" s="160"/>
      <c r="M216" s="165"/>
      <c r="T216" s="166"/>
      <c r="AT216" s="161" t="s">
        <v>256</v>
      </c>
      <c r="AU216" s="161" t="s">
        <v>85</v>
      </c>
      <c r="AV216" s="12" t="s">
        <v>85</v>
      </c>
      <c r="AW216" s="12" t="s">
        <v>32</v>
      </c>
      <c r="AX216" s="12" t="s">
        <v>83</v>
      </c>
      <c r="AY216" s="161" t="s">
        <v>190</v>
      </c>
    </row>
    <row r="217" spans="2:65" s="1" customFormat="1" ht="44.25" customHeight="1">
      <c r="B217" s="32"/>
      <c r="C217" s="136" t="s">
        <v>343</v>
      </c>
      <c r="D217" s="136" t="s">
        <v>193</v>
      </c>
      <c r="E217" s="137" t="s">
        <v>373</v>
      </c>
      <c r="F217" s="138" t="s">
        <v>374</v>
      </c>
      <c r="G217" s="139" t="s">
        <v>284</v>
      </c>
      <c r="H217" s="140">
        <v>26.724</v>
      </c>
      <c r="I217" s="141"/>
      <c r="J217" s="142">
        <f>ROUND(I217*H217,2)</f>
        <v>0</v>
      </c>
      <c r="K217" s="138" t="s">
        <v>197</v>
      </c>
      <c r="L217" s="32"/>
      <c r="M217" s="143" t="s">
        <v>1</v>
      </c>
      <c r="N217" s="144" t="s">
        <v>41</v>
      </c>
      <c r="P217" s="145">
        <f>O217*H217</f>
        <v>0</v>
      </c>
      <c r="Q217" s="145">
        <v>0</v>
      </c>
      <c r="R217" s="145">
        <f>Q217*H217</f>
        <v>0</v>
      </c>
      <c r="S217" s="145">
        <v>0</v>
      </c>
      <c r="T217" s="146">
        <f>S217*H217</f>
        <v>0</v>
      </c>
      <c r="AR217" s="147" t="s">
        <v>217</v>
      </c>
      <c r="AT217" s="147" t="s">
        <v>193</v>
      </c>
      <c r="AU217" s="147" t="s">
        <v>85</v>
      </c>
      <c r="AY217" s="17" t="s">
        <v>190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7" t="s">
        <v>83</v>
      </c>
      <c r="BK217" s="148">
        <f>ROUND(I217*H217,2)</f>
        <v>0</v>
      </c>
      <c r="BL217" s="17" t="s">
        <v>217</v>
      </c>
      <c r="BM217" s="147" t="s">
        <v>587</v>
      </c>
    </row>
    <row r="218" spans="2:65" s="1" customFormat="1">
      <c r="B218" s="32"/>
      <c r="D218" s="149" t="s">
        <v>200</v>
      </c>
      <c r="F218" s="150" t="s">
        <v>376</v>
      </c>
      <c r="I218" s="151"/>
      <c r="L218" s="32"/>
      <c r="M218" s="152"/>
      <c r="T218" s="56"/>
      <c r="AT218" s="17" t="s">
        <v>200</v>
      </c>
      <c r="AU218" s="17" t="s">
        <v>85</v>
      </c>
    </row>
    <row r="219" spans="2:65" s="13" customFormat="1">
      <c r="B219" s="167"/>
      <c r="D219" s="153" t="s">
        <v>256</v>
      </c>
      <c r="E219" s="168" t="s">
        <v>1</v>
      </c>
      <c r="F219" s="169" t="s">
        <v>585</v>
      </c>
      <c r="H219" s="168" t="s">
        <v>1</v>
      </c>
      <c r="I219" s="170"/>
      <c r="L219" s="167"/>
      <c r="M219" s="171"/>
      <c r="T219" s="172"/>
      <c r="AT219" s="168" t="s">
        <v>256</v>
      </c>
      <c r="AU219" s="168" t="s">
        <v>85</v>
      </c>
      <c r="AV219" s="13" t="s">
        <v>83</v>
      </c>
      <c r="AW219" s="13" t="s">
        <v>32</v>
      </c>
      <c r="AX219" s="13" t="s">
        <v>76</v>
      </c>
      <c r="AY219" s="168" t="s">
        <v>190</v>
      </c>
    </row>
    <row r="220" spans="2:65" s="12" customFormat="1">
      <c r="B220" s="160"/>
      <c r="D220" s="153" t="s">
        <v>256</v>
      </c>
      <c r="E220" s="161" t="s">
        <v>1</v>
      </c>
      <c r="F220" s="162" t="s">
        <v>586</v>
      </c>
      <c r="H220" s="163">
        <v>26.724</v>
      </c>
      <c r="I220" s="164"/>
      <c r="L220" s="160"/>
      <c r="M220" s="165"/>
      <c r="T220" s="166"/>
      <c r="AT220" s="161" t="s">
        <v>256</v>
      </c>
      <c r="AU220" s="161" t="s">
        <v>85</v>
      </c>
      <c r="AV220" s="12" t="s">
        <v>85</v>
      </c>
      <c r="AW220" s="12" t="s">
        <v>32</v>
      </c>
      <c r="AX220" s="12" t="s">
        <v>76</v>
      </c>
      <c r="AY220" s="161" t="s">
        <v>190</v>
      </c>
    </row>
    <row r="221" spans="2:65" s="14" customFormat="1">
      <c r="B221" s="173"/>
      <c r="D221" s="153" t="s">
        <v>256</v>
      </c>
      <c r="E221" s="174" t="s">
        <v>1</v>
      </c>
      <c r="F221" s="175" t="s">
        <v>267</v>
      </c>
      <c r="H221" s="176">
        <v>26.724</v>
      </c>
      <c r="I221" s="177"/>
      <c r="L221" s="173"/>
      <c r="M221" s="178"/>
      <c r="T221" s="179"/>
      <c r="AT221" s="174" t="s">
        <v>256</v>
      </c>
      <c r="AU221" s="174" t="s">
        <v>85</v>
      </c>
      <c r="AV221" s="14" t="s">
        <v>217</v>
      </c>
      <c r="AW221" s="14" t="s">
        <v>32</v>
      </c>
      <c r="AX221" s="14" t="s">
        <v>83</v>
      </c>
      <c r="AY221" s="174" t="s">
        <v>190</v>
      </c>
    </row>
    <row r="222" spans="2:65" s="1" customFormat="1" ht="44.25" customHeight="1">
      <c r="B222" s="32"/>
      <c r="C222" s="136" t="s">
        <v>588</v>
      </c>
      <c r="D222" s="136" t="s">
        <v>193</v>
      </c>
      <c r="E222" s="137" t="s">
        <v>589</v>
      </c>
      <c r="F222" s="138" t="s">
        <v>590</v>
      </c>
      <c r="G222" s="139" t="s">
        <v>284</v>
      </c>
      <c r="H222" s="140">
        <v>1111.393</v>
      </c>
      <c r="I222" s="141"/>
      <c r="J222" s="142">
        <f>ROUND(I222*H222,2)</f>
        <v>0</v>
      </c>
      <c r="K222" s="138" t="s">
        <v>197</v>
      </c>
      <c r="L222" s="32"/>
      <c r="M222" s="143" t="s">
        <v>1</v>
      </c>
      <c r="N222" s="144" t="s">
        <v>41</v>
      </c>
      <c r="P222" s="145">
        <f>O222*H222</f>
        <v>0</v>
      </c>
      <c r="Q222" s="145">
        <v>0</v>
      </c>
      <c r="R222" s="145">
        <f>Q222*H222</f>
        <v>0</v>
      </c>
      <c r="S222" s="145">
        <v>0</v>
      </c>
      <c r="T222" s="146">
        <f>S222*H222</f>
        <v>0</v>
      </c>
      <c r="AR222" s="147" t="s">
        <v>217</v>
      </c>
      <c r="AT222" s="147" t="s">
        <v>193</v>
      </c>
      <c r="AU222" s="147" t="s">
        <v>85</v>
      </c>
      <c r="AY222" s="17" t="s">
        <v>190</v>
      </c>
      <c r="BE222" s="148">
        <f>IF(N222="základní",J222,0)</f>
        <v>0</v>
      </c>
      <c r="BF222" s="148">
        <f>IF(N222="snížená",J222,0)</f>
        <v>0</v>
      </c>
      <c r="BG222" s="148">
        <f>IF(N222="zákl. přenesená",J222,0)</f>
        <v>0</v>
      </c>
      <c r="BH222" s="148">
        <f>IF(N222="sníž. přenesená",J222,0)</f>
        <v>0</v>
      </c>
      <c r="BI222" s="148">
        <f>IF(N222="nulová",J222,0)</f>
        <v>0</v>
      </c>
      <c r="BJ222" s="17" t="s">
        <v>83</v>
      </c>
      <c r="BK222" s="148">
        <f>ROUND(I222*H222,2)</f>
        <v>0</v>
      </c>
      <c r="BL222" s="17" t="s">
        <v>217</v>
      </c>
      <c r="BM222" s="147" t="s">
        <v>591</v>
      </c>
    </row>
    <row r="223" spans="2:65" s="1" customFormat="1">
      <c r="B223" s="32"/>
      <c r="D223" s="149" t="s">
        <v>200</v>
      </c>
      <c r="F223" s="150" t="s">
        <v>592</v>
      </c>
      <c r="I223" s="151"/>
      <c r="L223" s="32"/>
      <c r="M223" s="152"/>
      <c r="T223" s="56"/>
      <c r="AT223" s="17" t="s">
        <v>200</v>
      </c>
      <c r="AU223" s="17" t="s">
        <v>85</v>
      </c>
    </row>
    <row r="224" spans="2:65" s="13" customFormat="1">
      <c r="B224" s="167"/>
      <c r="D224" s="153" t="s">
        <v>256</v>
      </c>
      <c r="E224" s="168" t="s">
        <v>1</v>
      </c>
      <c r="F224" s="169" t="s">
        <v>593</v>
      </c>
      <c r="H224" s="168" t="s">
        <v>1</v>
      </c>
      <c r="I224" s="170"/>
      <c r="L224" s="167"/>
      <c r="M224" s="171"/>
      <c r="T224" s="172"/>
      <c r="AT224" s="168" t="s">
        <v>256</v>
      </c>
      <c r="AU224" s="168" t="s">
        <v>85</v>
      </c>
      <c r="AV224" s="13" t="s">
        <v>83</v>
      </c>
      <c r="AW224" s="13" t="s">
        <v>32</v>
      </c>
      <c r="AX224" s="13" t="s">
        <v>76</v>
      </c>
      <c r="AY224" s="168" t="s">
        <v>190</v>
      </c>
    </row>
    <row r="225" spans="2:65" s="12" customFormat="1">
      <c r="B225" s="160"/>
      <c r="D225" s="153" t="s">
        <v>256</v>
      </c>
      <c r="E225" s="161" t="s">
        <v>1</v>
      </c>
      <c r="F225" s="162" t="s">
        <v>594</v>
      </c>
      <c r="H225" s="163">
        <v>1111.393</v>
      </c>
      <c r="I225" s="164"/>
      <c r="L225" s="160"/>
      <c r="M225" s="165"/>
      <c r="T225" s="166"/>
      <c r="AT225" s="161" t="s">
        <v>256</v>
      </c>
      <c r="AU225" s="161" t="s">
        <v>85</v>
      </c>
      <c r="AV225" s="12" t="s">
        <v>85</v>
      </c>
      <c r="AW225" s="12" t="s">
        <v>32</v>
      </c>
      <c r="AX225" s="12" t="s">
        <v>83</v>
      </c>
      <c r="AY225" s="161" t="s">
        <v>190</v>
      </c>
    </row>
    <row r="226" spans="2:65" s="1" customFormat="1" ht="44.25" customHeight="1">
      <c r="B226" s="32"/>
      <c r="C226" s="136" t="s">
        <v>595</v>
      </c>
      <c r="D226" s="136" t="s">
        <v>193</v>
      </c>
      <c r="E226" s="137" t="s">
        <v>596</v>
      </c>
      <c r="F226" s="138" t="s">
        <v>597</v>
      </c>
      <c r="G226" s="139" t="s">
        <v>284</v>
      </c>
      <c r="H226" s="140">
        <v>911.9</v>
      </c>
      <c r="I226" s="141"/>
      <c r="J226" s="142">
        <f>ROUND(I226*H226,2)</f>
        <v>0</v>
      </c>
      <c r="K226" s="138" t="s">
        <v>197</v>
      </c>
      <c r="L226" s="32"/>
      <c r="M226" s="143" t="s">
        <v>1</v>
      </c>
      <c r="N226" s="144" t="s">
        <v>41</v>
      </c>
      <c r="P226" s="145">
        <f>O226*H226</f>
        <v>0</v>
      </c>
      <c r="Q226" s="145">
        <v>0</v>
      </c>
      <c r="R226" s="145">
        <f>Q226*H226</f>
        <v>0</v>
      </c>
      <c r="S226" s="145">
        <v>0</v>
      </c>
      <c r="T226" s="146">
        <f>S226*H226</f>
        <v>0</v>
      </c>
      <c r="AR226" s="147" t="s">
        <v>217</v>
      </c>
      <c r="AT226" s="147" t="s">
        <v>193</v>
      </c>
      <c r="AU226" s="147" t="s">
        <v>85</v>
      </c>
      <c r="AY226" s="17" t="s">
        <v>190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83</v>
      </c>
      <c r="BK226" s="148">
        <f>ROUND(I226*H226,2)</f>
        <v>0</v>
      </c>
      <c r="BL226" s="17" t="s">
        <v>217</v>
      </c>
      <c r="BM226" s="147" t="s">
        <v>598</v>
      </c>
    </row>
    <row r="227" spans="2:65" s="1" customFormat="1">
      <c r="B227" s="32"/>
      <c r="D227" s="149" t="s">
        <v>200</v>
      </c>
      <c r="F227" s="150" t="s">
        <v>599</v>
      </c>
      <c r="I227" s="151"/>
      <c r="L227" s="32"/>
      <c r="M227" s="152"/>
      <c r="T227" s="56"/>
      <c r="AT227" s="17" t="s">
        <v>200</v>
      </c>
      <c r="AU227" s="17" t="s">
        <v>85</v>
      </c>
    </row>
    <row r="228" spans="2:65" s="12" customFormat="1">
      <c r="B228" s="160"/>
      <c r="D228" s="153" t="s">
        <v>256</v>
      </c>
      <c r="E228" s="161" t="s">
        <v>1</v>
      </c>
      <c r="F228" s="162" t="s">
        <v>600</v>
      </c>
      <c r="H228" s="163">
        <v>899.9</v>
      </c>
      <c r="I228" s="164"/>
      <c r="L228" s="160"/>
      <c r="M228" s="165"/>
      <c r="T228" s="166"/>
      <c r="AT228" s="161" t="s">
        <v>256</v>
      </c>
      <c r="AU228" s="161" t="s">
        <v>85</v>
      </c>
      <c r="AV228" s="12" t="s">
        <v>85</v>
      </c>
      <c r="AW228" s="12" t="s">
        <v>32</v>
      </c>
      <c r="AX228" s="12" t="s">
        <v>76</v>
      </c>
      <c r="AY228" s="161" t="s">
        <v>190</v>
      </c>
    </row>
    <row r="229" spans="2:65" s="12" customFormat="1">
      <c r="B229" s="160"/>
      <c r="D229" s="153" t="s">
        <v>256</v>
      </c>
      <c r="E229" s="161" t="s">
        <v>1</v>
      </c>
      <c r="F229" s="162" t="s">
        <v>601</v>
      </c>
      <c r="H229" s="163">
        <v>12</v>
      </c>
      <c r="I229" s="164"/>
      <c r="L229" s="160"/>
      <c r="M229" s="165"/>
      <c r="T229" s="166"/>
      <c r="AT229" s="161" t="s">
        <v>256</v>
      </c>
      <c r="AU229" s="161" t="s">
        <v>85</v>
      </c>
      <c r="AV229" s="12" t="s">
        <v>85</v>
      </c>
      <c r="AW229" s="12" t="s">
        <v>32</v>
      </c>
      <c r="AX229" s="12" t="s">
        <v>76</v>
      </c>
      <c r="AY229" s="161" t="s">
        <v>190</v>
      </c>
    </row>
    <row r="230" spans="2:65" s="14" customFormat="1">
      <c r="B230" s="173"/>
      <c r="D230" s="153" t="s">
        <v>256</v>
      </c>
      <c r="E230" s="174" t="s">
        <v>1</v>
      </c>
      <c r="F230" s="175" t="s">
        <v>267</v>
      </c>
      <c r="H230" s="176">
        <v>911.9</v>
      </c>
      <c r="I230" s="177"/>
      <c r="L230" s="173"/>
      <c r="M230" s="178"/>
      <c r="T230" s="179"/>
      <c r="AT230" s="174" t="s">
        <v>256</v>
      </c>
      <c r="AU230" s="174" t="s">
        <v>85</v>
      </c>
      <c r="AV230" s="14" t="s">
        <v>217</v>
      </c>
      <c r="AW230" s="14" t="s">
        <v>32</v>
      </c>
      <c r="AX230" s="14" t="s">
        <v>83</v>
      </c>
      <c r="AY230" s="174" t="s">
        <v>190</v>
      </c>
    </row>
    <row r="231" spans="2:65" s="1" customFormat="1" ht="49.15" customHeight="1">
      <c r="B231" s="32"/>
      <c r="C231" s="136" t="s">
        <v>377</v>
      </c>
      <c r="D231" s="136" t="s">
        <v>193</v>
      </c>
      <c r="E231" s="137" t="s">
        <v>602</v>
      </c>
      <c r="F231" s="138" t="s">
        <v>603</v>
      </c>
      <c r="G231" s="139" t="s">
        <v>284</v>
      </c>
      <c r="H231" s="140">
        <v>199.49299999999999</v>
      </c>
      <c r="I231" s="141"/>
      <c r="J231" s="142">
        <f>ROUND(I231*H231,2)</f>
        <v>0</v>
      </c>
      <c r="K231" s="138" t="s">
        <v>197</v>
      </c>
      <c r="L231" s="32"/>
      <c r="M231" s="143" t="s">
        <v>1</v>
      </c>
      <c r="N231" s="144" t="s">
        <v>41</v>
      </c>
      <c r="P231" s="145">
        <f>O231*H231</f>
        <v>0</v>
      </c>
      <c r="Q231" s="145">
        <v>0</v>
      </c>
      <c r="R231" s="145">
        <f>Q231*H231</f>
        <v>0</v>
      </c>
      <c r="S231" s="145">
        <v>0</v>
      </c>
      <c r="T231" s="146">
        <f>S231*H231</f>
        <v>0</v>
      </c>
      <c r="AR231" s="147" t="s">
        <v>217</v>
      </c>
      <c r="AT231" s="147" t="s">
        <v>193</v>
      </c>
      <c r="AU231" s="147" t="s">
        <v>85</v>
      </c>
      <c r="AY231" s="17" t="s">
        <v>190</v>
      </c>
      <c r="BE231" s="148">
        <f>IF(N231="základní",J231,0)</f>
        <v>0</v>
      </c>
      <c r="BF231" s="148">
        <f>IF(N231="snížená",J231,0)</f>
        <v>0</v>
      </c>
      <c r="BG231" s="148">
        <f>IF(N231="zákl. přenesená",J231,0)</f>
        <v>0</v>
      </c>
      <c r="BH231" s="148">
        <f>IF(N231="sníž. přenesená",J231,0)</f>
        <v>0</v>
      </c>
      <c r="BI231" s="148">
        <f>IF(N231="nulová",J231,0)</f>
        <v>0</v>
      </c>
      <c r="BJ231" s="17" t="s">
        <v>83</v>
      </c>
      <c r="BK231" s="148">
        <f>ROUND(I231*H231,2)</f>
        <v>0</v>
      </c>
      <c r="BL231" s="17" t="s">
        <v>217</v>
      </c>
      <c r="BM231" s="147" t="s">
        <v>604</v>
      </c>
    </row>
    <row r="232" spans="2:65" s="1" customFormat="1">
      <c r="B232" s="32"/>
      <c r="D232" s="149" t="s">
        <v>200</v>
      </c>
      <c r="F232" s="150" t="s">
        <v>605</v>
      </c>
      <c r="I232" s="151"/>
      <c r="L232" s="32"/>
      <c r="M232" s="152"/>
      <c r="T232" s="56"/>
      <c r="AT232" s="17" t="s">
        <v>200</v>
      </c>
      <c r="AU232" s="17" t="s">
        <v>85</v>
      </c>
    </row>
    <row r="233" spans="2:65" s="13" customFormat="1">
      <c r="B233" s="167"/>
      <c r="D233" s="153" t="s">
        <v>256</v>
      </c>
      <c r="E233" s="168" t="s">
        <v>1</v>
      </c>
      <c r="F233" s="169" t="s">
        <v>606</v>
      </c>
      <c r="H233" s="168" t="s">
        <v>1</v>
      </c>
      <c r="I233" s="170"/>
      <c r="L233" s="167"/>
      <c r="M233" s="171"/>
      <c r="T233" s="172"/>
      <c r="AT233" s="168" t="s">
        <v>256</v>
      </c>
      <c r="AU233" s="168" t="s">
        <v>85</v>
      </c>
      <c r="AV233" s="13" t="s">
        <v>83</v>
      </c>
      <c r="AW233" s="13" t="s">
        <v>32</v>
      </c>
      <c r="AX233" s="13" t="s">
        <v>76</v>
      </c>
      <c r="AY233" s="168" t="s">
        <v>190</v>
      </c>
    </row>
    <row r="234" spans="2:65" s="12" customFormat="1">
      <c r="B234" s="160"/>
      <c r="D234" s="153" t="s">
        <v>256</v>
      </c>
      <c r="E234" s="161" t="s">
        <v>1</v>
      </c>
      <c r="F234" s="162" t="s">
        <v>607</v>
      </c>
      <c r="H234" s="163">
        <v>199.49299999999999</v>
      </c>
      <c r="I234" s="164"/>
      <c r="L234" s="160"/>
      <c r="M234" s="165"/>
      <c r="T234" s="166"/>
      <c r="AT234" s="161" t="s">
        <v>256</v>
      </c>
      <c r="AU234" s="161" t="s">
        <v>85</v>
      </c>
      <c r="AV234" s="12" t="s">
        <v>85</v>
      </c>
      <c r="AW234" s="12" t="s">
        <v>32</v>
      </c>
      <c r="AX234" s="12" t="s">
        <v>83</v>
      </c>
      <c r="AY234" s="161" t="s">
        <v>190</v>
      </c>
    </row>
    <row r="235" spans="2:65" s="1" customFormat="1" ht="55.5" customHeight="1">
      <c r="B235" s="32"/>
      <c r="C235" s="136" t="s">
        <v>608</v>
      </c>
      <c r="D235" s="136" t="s">
        <v>193</v>
      </c>
      <c r="E235" s="137" t="s">
        <v>609</v>
      </c>
      <c r="F235" s="138" t="s">
        <v>610</v>
      </c>
      <c r="G235" s="139" t="s">
        <v>284</v>
      </c>
      <c r="H235" s="140">
        <v>463.5</v>
      </c>
      <c r="I235" s="141"/>
      <c r="J235" s="142">
        <f>ROUND(I235*H235,2)</f>
        <v>0</v>
      </c>
      <c r="K235" s="138" t="s">
        <v>197</v>
      </c>
      <c r="L235" s="32"/>
      <c r="M235" s="143" t="s">
        <v>1</v>
      </c>
      <c r="N235" s="144" t="s">
        <v>41</v>
      </c>
      <c r="P235" s="145">
        <f>O235*H235</f>
        <v>0</v>
      </c>
      <c r="Q235" s="145">
        <v>0</v>
      </c>
      <c r="R235" s="145">
        <f>Q235*H235</f>
        <v>0</v>
      </c>
      <c r="S235" s="145">
        <v>0</v>
      </c>
      <c r="T235" s="146">
        <f>S235*H235</f>
        <v>0</v>
      </c>
      <c r="AR235" s="147" t="s">
        <v>217</v>
      </c>
      <c r="AT235" s="147" t="s">
        <v>193</v>
      </c>
      <c r="AU235" s="147" t="s">
        <v>85</v>
      </c>
      <c r="AY235" s="17" t="s">
        <v>190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7" t="s">
        <v>83</v>
      </c>
      <c r="BK235" s="148">
        <f>ROUND(I235*H235,2)</f>
        <v>0</v>
      </c>
      <c r="BL235" s="17" t="s">
        <v>217</v>
      </c>
      <c r="BM235" s="147" t="s">
        <v>611</v>
      </c>
    </row>
    <row r="236" spans="2:65" s="1" customFormat="1">
      <c r="B236" s="32"/>
      <c r="D236" s="149" t="s">
        <v>200</v>
      </c>
      <c r="F236" s="150" t="s">
        <v>612</v>
      </c>
      <c r="I236" s="151"/>
      <c r="L236" s="32"/>
      <c r="M236" s="152"/>
      <c r="T236" s="56"/>
      <c r="AT236" s="17" t="s">
        <v>200</v>
      </c>
      <c r="AU236" s="17" t="s">
        <v>85</v>
      </c>
    </row>
    <row r="237" spans="2:65" s="13" customFormat="1">
      <c r="B237" s="167"/>
      <c r="D237" s="153" t="s">
        <v>256</v>
      </c>
      <c r="E237" s="168" t="s">
        <v>1</v>
      </c>
      <c r="F237" s="169" t="s">
        <v>613</v>
      </c>
      <c r="H237" s="168" t="s">
        <v>1</v>
      </c>
      <c r="I237" s="170"/>
      <c r="L237" s="167"/>
      <c r="M237" s="171"/>
      <c r="T237" s="172"/>
      <c r="AT237" s="168" t="s">
        <v>256</v>
      </c>
      <c r="AU237" s="168" t="s">
        <v>85</v>
      </c>
      <c r="AV237" s="13" t="s">
        <v>83</v>
      </c>
      <c r="AW237" s="13" t="s">
        <v>32</v>
      </c>
      <c r="AX237" s="13" t="s">
        <v>76</v>
      </c>
      <c r="AY237" s="168" t="s">
        <v>190</v>
      </c>
    </row>
    <row r="238" spans="2:65" s="12" customFormat="1">
      <c r="B238" s="160"/>
      <c r="D238" s="153" t="s">
        <v>256</v>
      </c>
      <c r="E238" s="161" t="s">
        <v>1</v>
      </c>
      <c r="F238" s="162" t="s">
        <v>614</v>
      </c>
      <c r="H238" s="163">
        <v>463.5</v>
      </c>
      <c r="I238" s="164"/>
      <c r="L238" s="160"/>
      <c r="M238" s="165"/>
      <c r="T238" s="166"/>
      <c r="AT238" s="161" t="s">
        <v>256</v>
      </c>
      <c r="AU238" s="161" t="s">
        <v>85</v>
      </c>
      <c r="AV238" s="12" t="s">
        <v>85</v>
      </c>
      <c r="AW238" s="12" t="s">
        <v>32</v>
      </c>
      <c r="AX238" s="12" t="s">
        <v>83</v>
      </c>
      <c r="AY238" s="161" t="s">
        <v>190</v>
      </c>
    </row>
    <row r="239" spans="2:65" s="1" customFormat="1" ht="16.5" customHeight="1">
      <c r="B239" s="32"/>
      <c r="C239" s="183" t="s">
        <v>385</v>
      </c>
      <c r="D239" s="183" t="s">
        <v>615</v>
      </c>
      <c r="E239" s="184" t="s">
        <v>616</v>
      </c>
      <c r="F239" s="185" t="s">
        <v>617</v>
      </c>
      <c r="G239" s="186" t="s">
        <v>380</v>
      </c>
      <c r="H239" s="187">
        <v>834.3</v>
      </c>
      <c r="I239" s="188"/>
      <c r="J239" s="189">
        <f>ROUND(I239*H239,2)</f>
        <v>0</v>
      </c>
      <c r="K239" s="185" t="s">
        <v>197</v>
      </c>
      <c r="L239" s="190"/>
      <c r="M239" s="191" t="s">
        <v>1</v>
      </c>
      <c r="N239" s="192" t="s">
        <v>41</v>
      </c>
      <c r="P239" s="145">
        <f>O239*H239</f>
        <v>0</v>
      </c>
      <c r="Q239" s="145">
        <v>1</v>
      </c>
      <c r="R239" s="145">
        <f>Q239*H239</f>
        <v>834.3</v>
      </c>
      <c r="S239" s="145">
        <v>0</v>
      </c>
      <c r="T239" s="146">
        <f>S239*H239</f>
        <v>0</v>
      </c>
      <c r="AR239" s="147" t="s">
        <v>500</v>
      </c>
      <c r="AT239" s="147" t="s">
        <v>615</v>
      </c>
      <c r="AU239" s="147" t="s">
        <v>85</v>
      </c>
      <c r="AY239" s="17" t="s">
        <v>190</v>
      </c>
      <c r="BE239" s="148">
        <f>IF(N239="základní",J239,0)</f>
        <v>0</v>
      </c>
      <c r="BF239" s="148">
        <f>IF(N239="snížená",J239,0)</f>
        <v>0</v>
      </c>
      <c r="BG239" s="148">
        <f>IF(N239="zákl. přenesená",J239,0)</f>
        <v>0</v>
      </c>
      <c r="BH239" s="148">
        <f>IF(N239="sníž. přenesená",J239,0)</f>
        <v>0</v>
      </c>
      <c r="BI239" s="148">
        <f>IF(N239="nulová",J239,0)</f>
        <v>0</v>
      </c>
      <c r="BJ239" s="17" t="s">
        <v>83</v>
      </c>
      <c r="BK239" s="148">
        <f>ROUND(I239*H239,2)</f>
        <v>0</v>
      </c>
      <c r="BL239" s="17" t="s">
        <v>217</v>
      </c>
      <c r="BM239" s="147" t="s">
        <v>618</v>
      </c>
    </row>
    <row r="240" spans="2:65" s="13" customFormat="1">
      <c r="B240" s="167"/>
      <c r="D240" s="153" t="s">
        <v>256</v>
      </c>
      <c r="E240" s="168" t="s">
        <v>1</v>
      </c>
      <c r="F240" s="169" t="s">
        <v>619</v>
      </c>
      <c r="H240" s="168" t="s">
        <v>1</v>
      </c>
      <c r="I240" s="170"/>
      <c r="L240" s="167"/>
      <c r="M240" s="171"/>
      <c r="T240" s="172"/>
      <c r="AT240" s="168" t="s">
        <v>256</v>
      </c>
      <c r="AU240" s="168" t="s">
        <v>85</v>
      </c>
      <c r="AV240" s="13" t="s">
        <v>83</v>
      </c>
      <c r="AW240" s="13" t="s">
        <v>32</v>
      </c>
      <c r="AX240" s="13" t="s">
        <v>76</v>
      </c>
      <c r="AY240" s="168" t="s">
        <v>190</v>
      </c>
    </row>
    <row r="241" spans="2:65" s="12" customFormat="1">
      <c r="B241" s="160"/>
      <c r="D241" s="153" t="s">
        <v>256</v>
      </c>
      <c r="E241" s="161" t="s">
        <v>1</v>
      </c>
      <c r="F241" s="162" t="s">
        <v>620</v>
      </c>
      <c r="H241" s="163">
        <v>834.3</v>
      </c>
      <c r="I241" s="164"/>
      <c r="L241" s="160"/>
      <c r="M241" s="165"/>
      <c r="T241" s="166"/>
      <c r="AT241" s="161" t="s">
        <v>256</v>
      </c>
      <c r="AU241" s="161" t="s">
        <v>85</v>
      </c>
      <c r="AV241" s="12" t="s">
        <v>85</v>
      </c>
      <c r="AW241" s="12" t="s">
        <v>32</v>
      </c>
      <c r="AX241" s="12" t="s">
        <v>83</v>
      </c>
      <c r="AY241" s="161" t="s">
        <v>190</v>
      </c>
    </row>
    <row r="242" spans="2:65" s="1" customFormat="1" ht="37.9" customHeight="1">
      <c r="B242" s="32"/>
      <c r="C242" s="136" t="s">
        <v>268</v>
      </c>
      <c r="D242" s="136" t="s">
        <v>193</v>
      </c>
      <c r="E242" s="137" t="s">
        <v>621</v>
      </c>
      <c r="F242" s="138" t="s">
        <v>622</v>
      </c>
      <c r="G242" s="139" t="s">
        <v>253</v>
      </c>
      <c r="H242" s="140">
        <v>616</v>
      </c>
      <c r="I242" s="141"/>
      <c r="J242" s="142">
        <f>ROUND(I242*H242,2)</f>
        <v>0</v>
      </c>
      <c r="K242" s="138" t="s">
        <v>197</v>
      </c>
      <c r="L242" s="32"/>
      <c r="M242" s="143" t="s">
        <v>1</v>
      </c>
      <c r="N242" s="144" t="s">
        <v>41</v>
      </c>
      <c r="P242" s="145">
        <f>O242*H242</f>
        <v>0</v>
      </c>
      <c r="Q242" s="145">
        <v>0</v>
      </c>
      <c r="R242" s="145">
        <f>Q242*H242</f>
        <v>0</v>
      </c>
      <c r="S242" s="145">
        <v>0</v>
      </c>
      <c r="T242" s="146">
        <f>S242*H242</f>
        <v>0</v>
      </c>
      <c r="AR242" s="147" t="s">
        <v>217</v>
      </c>
      <c r="AT242" s="147" t="s">
        <v>193</v>
      </c>
      <c r="AU242" s="147" t="s">
        <v>85</v>
      </c>
      <c r="AY242" s="17" t="s">
        <v>190</v>
      </c>
      <c r="BE242" s="148">
        <f>IF(N242="základní",J242,0)</f>
        <v>0</v>
      </c>
      <c r="BF242" s="148">
        <f>IF(N242="snížená",J242,0)</f>
        <v>0</v>
      </c>
      <c r="BG242" s="148">
        <f>IF(N242="zákl. přenesená",J242,0)</f>
        <v>0</v>
      </c>
      <c r="BH242" s="148">
        <f>IF(N242="sníž. přenesená",J242,0)</f>
        <v>0</v>
      </c>
      <c r="BI242" s="148">
        <f>IF(N242="nulová",J242,0)</f>
        <v>0</v>
      </c>
      <c r="BJ242" s="17" t="s">
        <v>83</v>
      </c>
      <c r="BK242" s="148">
        <f>ROUND(I242*H242,2)</f>
        <v>0</v>
      </c>
      <c r="BL242" s="17" t="s">
        <v>217</v>
      </c>
      <c r="BM242" s="147" t="s">
        <v>623</v>
      </c>
    </row>
    <row r="243" spans="2:65" s="1" customFormat="1">
      <c r="B243" s="32"/>
      <c r="D243" s="149" t="s">
        <v>200</v>
      </c>
      <c r="F243" s="150" t="s">
        <v>624</v>
      </c>
      <c r="I243" s="151"/>
      <c r="L243" s="32"/>
      <c r="M243" s="152"/>
      <c r="T243" s="56"/>
      <c r="AT243" s="17" t="s">
        <v>200</v>
      </c>
      <c r="AU243" s="17" t="s">
        <v>85</v>
      </c>
    </row>
    <row r="244" spans="2:65" s="12" customFormat="1">
      <c r="B244" s="160"/>
      <c r="D244" s="153" t="s">
        <v>256</v>
      </c>
      <c r="E244" s="161" t="s">
        <v>1</v>
      </c>
      <c r="F244" s="162" t="s">
        <v>625</v>
      </c>
      <c r="H244" s="163">
        <v>616</v>
      </c>
      <c r="I244" s="164"/>
      <c r="L244" s="160"/>
      <c r="M244" s="165"/>
      <c r="T244" s="166"/>
      <c r="AT244" s="161" t="s">
        <v>256</v>
      </c>
      <c r="AU244" s="161" t="s">
        <v>85</v>
      </c>
      <c r="AV244" s="12" t="s">
        <v>85</v>
      </c>
      <c r="AW244" s="12" t="s">
        <v>32</v>
      </c>
      <c r="AX244" s="12" t="s">
        <v>83</v>
      </c>
      <c r="AY244" s="161" t="s">
        <v>190</v>
      </c>
    </row>
    <row r="245" spans="2:65" s="1" customFormat="1" ht="44.25" customHeight="1">
      <c r="B245" s="32"/>
      <c r="C245" s="136" t="s">
        <v>275</v>
      </c>
      <c r="D245" s="136" t="s">
        <v>193</v>
      </c>
      <c r="E245" s="137" t="s">
        <v>626</v>
      </c>
      <c r="F245" s="138" t="s">
        <v>627</v>
      </c>
      <c r="G245" s="139" t="s">
        <v>380</v>
      </c>
      <c r="H245" s="140">
        <v>5870.6729999999998</v>
      </c>
      <c r="I245" s="141"/>
      <c r="J245" s="142">
        <f>ROUND(I245*H245,2)</f>
        <v>0</v>
      </c>
      <c r="K245" s="138" t="s">
        <v>197</v>
      </c>
      <c r="L245" s="32"/>
      <c r="M245" s="143" t="s">
        <v>1</v>
      </c>
      <c r="N245" s="144" t="s">
        <v>41</v>
      </c>
      <c r="P245" s="145">
        <f>O245*H245</f>
        <v>0</v>
      </c>
      <c r="Q245" s="145">
        <v>0</v>
      </c>
      <c r="R245" s="145">
        <f>Q245*H245</f>
        <v>0</v>
      </c>
      <c r="S245" s="145">
        <v>0</v>
      </c>
      <c r="T245" s="146">
        <f>S245*H245</f>
        <v>0</v>
      </c>
      <c r="AR245" s="147" t="s">
        <v>217</v>
      </c>
      <c r="AT245" s="147" t="s">
        <v>193</v>
      </c>
      <c r="AU245" s="147" t="s">
        <v>85</v>
      </c>
      <c r="AY245" s="17" t="s">
        <v>190</v>
      </c>
      <c r="BE245" s="148">
        <f>IF(N245="základní",J245,0)</f>
        <v>0</v>
      </c>
      <c r="BF245" s="148">
        <f>IF(N245="snížená",J245,0)</f>
        <v>0</v>
      </c>
      <c r="BG245" s="148">
        <f>IF(N245="zákl. přenesená",J245,0)</f>
        <v>0</v>
      </c>
      <c r="BH245" s="148">
        <f>IF(N245="sníž. přenesená",J245,0)</f>
        <v>0</v>
      </c>
      <c r="BI245" s="148">
        <f>IF(N245="nulová",J245,0)</f>
        <v>0</v>
      </c>
      <c r="BJ245" s="17" t="s">
        <v>83</v>
      </c>
      <c r="BK245" s="148">
        <f>ROUND(I245*H245,2)</f>
        <v>0</v>
      </c>
      <c r="BL245" s="17" t="s">
        <v>217</v>
      </c>
      <c r="BM245" s="147" t="s">
        <v>628</v>
      </c>
    </row>
    <row r="246" spans="2:65" s="1" customFormat="1">
      <c r="B246" s="32"/>
      <c r="D246" s="149" t="s">
        <v>200</v>
      </c>
      <c r="F246" s="150" t="s">
        <v>629</v>
      </c>
      <c r="I246" s="151"/>
      <c r="L246" s="32"/>
      <c r="M246" s="152"/>
      <c r="T246" s="56"/>
      <c r="AT246" s="17" t="s">
        <v>200</v>
      </c>
      <c r="AU246" s="17" t="s">
        <v>85</v>
      </c>
    </row>
    <row r="247" spans="2:65" s="12" customFormat="1">
      <c r="B247" s="160"/>
      <c r="D247" s="153" t="s">
        <v>256</v>
      </c>
      <c r="E247" s="161" t="s">
        <v>1</v>
      </c>
      <c r="F247" s="162" t="s">
        <v>630</v>
      </c>
      <c r="H247" s="163">
        <v>5870.6729999999998</v>
      </c>
      <c r="I247" s="164"/>
      <c r="L247" s="160"/>
      <c r="M247" s="165"/>
      <c r="T247" s="166"/>
      <c r="AT247" s="161" t="s">
        <v>256</v>
      </c>
      <c r="AU247" s="161" t="s">
        <v>85</v>
      </c>
      <c r="AV247" s="12" t="s">
        <v>85</v>
      </c>
      <c r="AW247" s="12" t="s">
        <v>32</v>
      </c>
      <c r="AX247" s="12" t="s">
        <v>83</v>
      </c>
      <c r="AY247" s="161" t="s">
        <v>190</v>
      </c>
    </row>
    <row r="248" spans="2:65" s="1" customFormat="1" ht="24.2" customHeight="1">
      <c r="B248" s="32"/>
      <c r="C248" s="136" t="s">
        <v>250</v>
      </c>
      <c r="D248" s="136" t="s">
        <v>193</v>
      </c>
      <c r="E248" s="137" t="s">
        <v>631</v>
      </c>
      <c r="F248" s="138" t="s">
        <v>632</v>
      </c>
      <c r="G248" s="139" t="s">
        <v>284</v>
      </c>
      <c r="H248" s="140">
        <v>177.38900000000001</v>
      </c>
      <c r="I248" s="141"/>
      <c r="J248" s="142">
        <f>ROUND(I248*H248,2)</f>
        <v>0</v>
      </c>
      <c r="K248" s="138" t="s">
        <v>1</v>
      </c>
      <c r="L248" s="32"/>
      <c r="M248" s="143" t="s">
        <v>1</v>
      </c>
      <c r="N248" s="144" t="s">
        <v>41</v>
      </c>
      <c r="P248" s="145">
        <f>O248*H248</f>
        <v>0</v>
      </c>
      <c r="Q248" s="145">
        <v>0</v>
      </c>
      <c r="R248" s="145">
        <f>Q248*H248</f>
        <v>0</v>
      </c>
      <c r="S248" s="145">
        <v>0</v>
      </c>
      <c r="T248" s="146">
        <f>S248*H248</f>
        <v>0</v>
      </c>
      <c r="AR248" s="147" t="s">
        <v>217</v>
      </c>
      <c r="AT248" s="147" t="s">
        <v>193</v>
      </c>
      <c r="AU248" s="147" t="s">
        <v>85</v>
      </c>
      <c r="AY248" s="17" t="s">
        <v>190</v>
      </c>
      <c r="BE248" s="148">
        <f>IF(N248="základní",J248,0)</f>
        <v>0</v>
      </c>
      <c r="BF248" s="148">
        <f>IF(N248="snížená",J248,0)</f>
        <v>0</v>
      </c>
      <c r="BG248" s="148">
        <f>IF(N248="zákl. přenesená",J248,0)</f>
        <v>0</v>
      </c>
      <c r="BH248" s="148">
        <f>IF(N248="sníž. přenesená",J248,0)</f>
        <v>0</v>
      </c>
      <c r="BI248" s="148">
        <f>IF(N248="nulová",J248,0)</f>
        <v>0</v>
      </c>
      <c r="BJ248" s="17" t="s">
        <v>83</v>
      </c>
      <c r="BK248" s="148">
        <f>ROUND(I248*H248,2)</f>
        <v>0</v>
      </c>
      <c r="BL248" s="17" t="s">
        <v>217</v>
      </c>
      <c r="BM248" s="147" t="s">
        <v>633</v>
      </c>
    </row>
    <row r="249" spans="2:65" s="13" customFormat="1">
      <c r="B249" s="167"/>
      <c r="D249" s="153" t="s">
        <v>256</v>
      </c>
      <c r="E249" s="168" t="s">
        <v>1</v>
      </c>
      <c r="F249" s="169" t="s">
        <v>634</v>
      </c>
      <c r="H249" s="168" t="s">
        <v>1</v>
      </c>
      <c r="I249" s="170"/>
      <c r="L249" s="167"/>
      <c r="M249" s="171"/>
      <c r="T249" s="172"/>
      <c r="AT249" s="168" t="s">
        <v>256</v>
      </c>
      <c r="AU249" s="168" t="s">
        <v>85</v>
      </c>
      <c r="AV249" s="13" t="s">
        <v>83</v>
      </c>
      <c r="AW249" s="13" t="s">
        <v>32</v>
      </c>
      <c r="AX249" s="13" t="s">
        <v>76</v>
      </c>
      <c r="AY249" s="168" t="s">
        <v>190</v>
      </c>
    </row>
    <row r="250" spans="2:65" s="12" customFormat="1">
      <c r="B250" s="160"/>
      <c r="D250" s="153" t="s">
        <v>256</v>
      </c>
      <c r="E250" s="161" t="s">
        <v>1</v>
      </c>
      <c r="F250" s="162" t="s">
        <v>635</v>
      </c>
      <c r="H250" s="163">
        <v>133.62100000000001</v>
      </c>
      <c r="I250" s="164"/>
      <c r="L250" s="160"/>
      <c r="M250" s="165"/>
      <c r="T250" s="166"/>
      <c r="AT250" s="161" t="s">
        <v>256</v>
      </c>
      <c r="AU250" s="161" t="s">
        <v>85</v>
      </c>
      <c r="AV250" s="12" t="s">
        <v>85</v>
      </c>
      <c r="AW250" s="12" t="s">
        <v>32</v>
      </c>
      <c r="AX250" s="12" t="s">
        <v>76</v>
      </c>
      <c r="AY250" s="161" t="s">
        <v>190</v>
      </c>
    </row>
    <row r="251" spans="2:65" s="13" customFormat="1">
      <c r="B251" s="167"/>
      <c r="D251" s="153" t="s">
        <v>256</v>
      </c>
      <c r="E251" s="168" t="s">
        <v>1</v>
      </c>
      <c r="F251" s="169" t="s">
        <v>636</v>
      </c>
      <c r="H251" s="168" t="s">
        <v>1</v>
      </c>
      <c r="I251" s="170"/>
      <c r="L251" s="167"/>
      <c r="M251" s="171"/>
      <c r="T251" s="172"/>
      <c r="AT251" s="168" t="s">
        <v>256</v>
      </c>
      <c r="AU251" s="168" t="s">
        <v>85</v>
      </c>
      <c r="AV251" s="13" t="s">
        <v>83</v>
      </c>
      <c r="AW251" s="13" t="s">
        <v>32</v>
      </c>
      <c r="AX251" s="13" t="s">
        <v>76</v>
      </c>
      <c r="AY251" s="168" t="s">
        <v>190</v>
      </c>
    </row>
    <row r="252" spans="2:65" s="12" customFormat="1">
      <c r="B252" s="160"/>
      <c r="D252" s="153" t="s">
        <v>256</v>
      </c>
      <c r="E252" s="161" t="s">
        <v>1</v>
      </c>
      <c r="F252" s="162" t="s">
        <v>637</v>
      </c>
      <c r="H252" s="163">
        <v>-6.3630000000000004</v>
      </c>
      <c r="I252" s="164"/>
      <c r="L252" s="160"/>
      <c r="M252" s="165"/>
      <c r="T252" s="166"/>
      <c r="AT252" s="161" t="s">
        <v>256</v>
      </c>
      <c r="AU252" s="161" t="s">
        <v>85</v>
      </c>
      <c r="AV252" s="12" t="s">
        <v>85</v>
      </c>
      <c r="AW252" s="12" t="s">
        <v>32</v>
      </c>
      <c r="AX252" s="12" t="s">
        <v>76</v>
      </c>
      <c r="AY252" s="161" t="s">
        <v>190</v>
      </c>
    </row>
    <row r="253" spans="2:65" s="12" customFormat="1">
      <c r="B253" s="160"/>
      <c r="D253" s="153" t="s">
        <v>256</v>
      </c>
      <c r="E253" s="161" t="s">
        <v>1</v>
      </c>
      <c r="F253" s="162" t="s">
        <v>638</v>
      </c>
      <c r="H253" s="163">
        <v>-34.421999999999997</v>
      </c>
      <c r="I253" s="164"/>
      <c r="L253" s="160"/>
      <c r="M253" s="165"/>
      <c r="T253" s="166"/>
      <c r="AT253" s="161" t="s">
        <v>256</v>
      </c>
      <c r="AU253" s="161" t="s">
        <v>85</v>
      </c>
      <c r="AV253" s="12" t="s">
        <v>85</v>
      </c>
      <c r="AW253" s="12" t="s">
        <v>32</v>
      </c>
      <c r="AX253" s="12" t="s">
        <v>76</v>
      </c>
      <c r="AY253" s="161" t="s">
        <v>190</v>
      </c>
    </row>
    <row r="254" spans="2:65" s="12" customFormat="1">
      <c r="B254" s="160"/>
      <c r="D254" s="153" t="s">
        <v>256</v>
      </c>
      <c r="E254" s="161" t="s">
        <v>1</v>
      </c>
      <c r="F254" s="162" t="s">
        <v>639</v>
      </c>
      <c r="H254" s="163">
        <v>-11.847</v>
      </c>
      <c r="I254" s="164"/>
      <c r="L254" s="160"/>
      <c r="M254" s="165"/>
      <c r="T254" s="166"/>
      <c r="AT254" s="161" t="s">
        <v>256</v>
      </c>
      <c r="AU254" s="161" t="s">
        <v>85</v>
      </c>
      <c r="AV254" s="12" t="s">
        <v>85</v>
      </c>
      <c r="AW254" s="12" t="s">
        <v>32</v>
      </c>
      <c r="AX254" s="12" t="s">
        <v>76</v>
      </c>
      <c r="AY254" s="161" t="s">
        <v>190</v>
      </c>
    </row>
    <row r="255" spans="2:65" s="15" customFormat="1">
      <c r="B255" s="193"/>
      <c r="D255" s="153" t="s">
        <v>256</v>
      </c>
      <c r="E255" s="194" t="s">
        <v>1</v>
      </c>
      <c r="F255" s="195" t="s">
        <v>640</v>
      </c>
      <c r="H255" s="196">
        <v>80.989000000000004</v>
      </c>
      <c r="I255" s="197"/>
      <c r="L255" s="193"/>
      <c r="M255" s="198"/>
      <c r="T255" s="199"/>
      <c r="AT255" s="194" t="s">
        <v>256</v>
      </c>
      <c r="AU255" s="194" t="s">
        <v>85</v>
      </c>
      <c r="AV255" s="15" t="s">
        <v>209</v>
      </c>
      <c r="AW255" s="15" t="s">
        <v>32</v>
      </c>
      <c r="AX255" s="15" t="s">
        <v>76</v>
      </c>
      <c r="AY255" s="194" t="s">
        <v>190</v>
      </c>
    </row>
    <row r="256" spans="2:65" s="12" customFormat="1">
      <c r="B256" s="160"/>
      <c r="D256" s="153" t="s">
        <v>256</v>
      </c>
      <c r="E256" s="161" t="s">
        <v>1</v>
      </c>
      <c r="F256" s="162" t="s">
        <v>641</v>
      </c>
      <c r="H256" s="163">
        <v>7.6</v>
      </c>
      <c r="I256" s="164"/>
      <c r="L256" s="160"/>
      <c r="M256" s="165"/>
      <c r="T256" s="166"/>
      <c r="AT256" s="161" t="s">
        <v>256</v>
      </c>
      <c r="AU256" s="161" t="s">
        <v>85</v>
      </c>
      <c r="AV256" s="12" t="s">
        <v>85</v>
      </c>
      <c r="AW256" s="12" t="s">
        <v>32</v>
      </c>
      <c r="AX256" s="12" t="s">
        <v>76</v>
      </c>
      <c r="AY256" s="161" t="s">
        <v>190</v>
      </c>
    </row>
    <row r="257" spans="2:65" s="12" customFormat="1">
      <c r="B257" s="160"/>
      <c r="D257" s="153" t="s">
        <v>256</v>
      </c>
      <c r="E257" s="161" t="s">
        <v>1</v>
      </c>
      <c r="F257" s="162" t="s">
        <v>642</v>
      </c>
      <c r="H257" s="163">
        <v>88.8</v>
      </c>
      <c r="I257" s="164"/>
      <c r="L257" s="160"/>
      <c r="M257" s="165"/>
      <c r="T257" s="166"/>
      <c r="AT257" s="161" t="s">
        <v>256</v>
      </c>
      <c r="AU257" s="161" t="s">
        <v>85</v>
      </c>
      <c r="AV257" s="12" t="s">
        <v>85</v>
      </c>
      <c r="AW257" s="12" t="s">
        <v>32</v>
      </c>
      <c r="AX257" s="12" t="s">
        <v>76</v>
      </c>
      <c r="AY257" s="161" t="s">
        <v>190</v>
      </c>
    </row>
    <row r="258" spans="2:65" s="14" customFormat="1">
      <c r="B258" s="173"/>
      <c r="D258" s="153" t="s">
        <v>256</v>
      </c>
      <c r="E258" s="174" t="s">
        <v>1</v>
      </c>
      <c r="F258" s="175" t="s">
        <v>267</v>
      </c>
      <c r="H258" s="176">
        <v>177.38900000000001</v>
      </c>
      <c r="I258" s="177"/>
      <c r="L258" s="173"/>
      <c r="M258" s="178"/>
      <c r="T258" s="179"/>
      <c r="AT258" s="174" t="s">
        <v>256</v>
      </c>
      <c r="AU258" s="174" t="s">
        <v>85</v>
      </c>
      <c r="AV258" s="14" t="s">
        <v>217</v>
      </c>
      <c r="AW258" s="14" t="s">
        <v>32</v>
      </c>
      <c r="AX258" s="14" t="s">
        <v>83</v>
      </c>
      <c r="AY258" s="174" t="s">
        <v>190</v>
      </c>
    </row>
    <row r="259" spans="2:65" s="1" customFormat="1" ht="66.75" customHeight="1">
      <c r="B259" s="32"/>
      <c r="C259" s="136" t="s">
        <v>643</v>
      </c>
      <c r="D259" s="136" t="s">
        <v>193</v>
      </c>
      <c r="E259" s="137" t="s">
        <v>644</v>
      </c>
      <c r="F259" s="138" t="s">
        <v>645</v>
      </c>
      <c r="G259" s="139" t="s">
        <v>284</v>
      </c>
      <c r="H259" s="140">
        <v>59.2</v>
      </c>
      <c r="I259" s="141"/>
      <c r="J259" s="142">
        <f>ROUND(I259*H259,2)</f>
        <v>0</v>
      </c>
      <c r="K259" s="138" t="s">
        <v>197</v>
      </c>
      <c r="L259" s="32"/>
      <c r="M259" s="143" t="s">
        <v>1</v>
      </c>
      <c r="N259" s="144" t="s">
        <v>41</v>
      </c>
      <c r="P259" s="145">
        <f>O259*H259</f>
        <v>0</v>
      </c>
      <c r="Q259" s="145">
        <v>0</v>
      </c>
      <c r="R259" s="145">
        <f>Q259*H259</f>
        <v>0</v>
      </c>
      <c r="S259" s="145">
        <v>0</v>
      </c>
      <c r="T259" s="146">
        <f>S259*H259</f>
        <v>0</v>
      </c>
      <c r="AR259" s="147" t="s">
        <v>217</v>
      </c>
      <c r="AT259" s="147" t="s">
        <v>193</v>
      </c>
      <c r="AU259" s="147" t="s">
        <v>85</v>
      </c>
      <c r="AY259" s="17" t="s">
        <v>190</v>
      </c>
      <c r="BE259" s="148">
        <f>IF(N259="základní",J259,0)</f>
        <v>0</v>
      </c>
      <c r="BF259" s="148">
        <f>IF(N259="snížená",J259,0)</f>
        <v>0</v>
      </c>
      <c r="BG259" s="148">
        <f>IF(N259="zákl. přenesená",J259,0)</f>
        <v>0</v>
      </c>
      <c r="BH259" s="148">
        <f>IF(N259="sníž. přenesená",J259,0)</f>
        <v>0</v>
      </c>
      <c r="BI259" s="148">
        <f>IF(N259="nulová",J259,0)</f>
        <v>0</v>
      </c>
      <c r="BJ259" s="17" t="s">
        <v>83</v>
      </c>
      <c r="BK259" s="148">
        <f>ROUND(I259*H259,2)</f>
        <v>0</v>
      </c>
      <c r="BL259" s="17" t="s">
        <v>217</v>
      </c>
      <c r="BM259" s="147" t="s">
        <v>646</v>
      </c>
    </row>
    <row r="260" spans="2:65" s="1" customFormat="1">
      <c r="B260" s="32"/>
      <c r="D260" s="149" t="s">
        <v>200</v>
      </c>
      <c r="F260" s="150" t="s">
        <v>647</v>
      </c>
      <c r="I260" s="151"/>
      <c r="L260" s="32"/>
      <c r="M260" s="152"/>
      <c r="T260" s="56"/>
      <c r="AT260" s="17" t="s">
        <v>200</v>
      </c>
      <c r="AU260" s="17" t="s">
        <v>85</v>
      </c>
    </row>
    <row r="261" spans="2:65" s="12" customFormat="1">
      <c r="B261" s="160"/>
      <c r="D261" s="153" t="s">
        <v>256</v>
      </c>
      <c r="E261" s="161" t="s">
        <v>1</v>
      </c>
      <c r="F261" s="162" t="s">
        <v>648</v>
      </c>
      <c r="H261" s="163">
        <v>59.2</v>
      </c>
      <c r="I261" s="164"/>
      <c r="L261" s="160"/>
      <c r="M261" s="165"/>
      <c r="T261" s="166"/>
      <c r="AT261" s="161" t="s">
        <v>256</v>
      </c>
      <c r="AU261" s="161" t="s">
        <v>85</v>
      </c>
      <c r="AV261" s="12" t="s">
        <v>85</v>
      </c>
      <c r="AW261" s="12" t="s">
        <v>32</v>
      </c>
      <c r="AX261" s="12" t="s">
        <v>83</v>
      </c>
      <c r="AY261" s="161" t="s">
        <v>190</v>
      </c>
    </row>
    <row r="262" spans="2:65" s="1" customFormat="1" ht="16.5" customHeight="1">
      <c r="B262" s="32"/>
      <c r="C262" s="183" t="s">
        <v>649</v>
      </c>
      <c r="D262" s="183" t="s">
        <v>615</v>
      </c>
      <c r="E262" s="184" t="s">
        <v>650</v>
      </c>
      <c r="F262" s="185" t="s">
        <v>651</v>
      </c>
      <c r="G262" s="186" t="s">
        <v>380</v>
      </c>
      <c r="H262" s="187">
        <v>343.05399999999997</v>
      </c>
      <c r="I262" s="188"/>
      <c r="J262" s="189">
        <f>ROUND(I262*H262,2)</f>
        <v>0</v>
      </c>
      <c r="K262" s="185" t="s">
        <v>197</v>
      </c>
      <c r="L262" s="190"/>
      <c r="M262" s="191" t="s">
        <v>1</v>
      </c>
      <c r="N262" s="192" t="s">
        <v>41</v>
      </c>
      <c r="P262" s="145">
        <f>O262*H262</f>
        <v>0</v>
      </c>
      <c r="Q262" s="145">
        <v>1</v>
      </c>
      <c r="R262" s="145">
        <f>Q262*H262</f>
        <v>343.05399999999997</v>
      </c>
      <c r="S262" s="145">
        <v>0</v>
      </c>
      <c r="T262" s="146">
        <f>S262*H262</f>
        <v>0</v>
      </c>
      <c r="AR262" s="147" t="s">
        <v>500</v>
      </c>
      <c r="AT262" s="147" t="s">
        <v>615</v>
      </c>
      <c r="AU262" s="147" t="s">
        <v>85</v>
      </c>
      <c r="AY262" s="17" t="s">
        <v>190</v>
      </c>
      <c r="BE262" s="148">
        <f>IF(N262="základní",J262,0)</f>
        <v>0</v>
      </c>
      <c r="BF262" s="148">
        <f>IF(N262="snížená",J262,0)</f>
        <v>0</v>
      </c>
      <c r="BG262" s="148">
        <f>IF(N262="zákl. přenesená",J262,0)</f>
        <v>0</v>
      </c>
      <c r="BH262" s="148">
        <f>IF(N262="sníž. přenesená",J262,0)</f>
        <v>0</v>
      </c>
      <c r="BI262" s="148">
        <f>IF(N262="nulová",J262,0)</f>
        <v>0</v>
      </c>
      <c r="BJ262" s="17" t="s">
        <v>83</v>
      </c>
      <c r="BK262" s="148">
        <f>ROUND(I262*H262,2)</f>
        <v>0</v>
      </c>
      <c r="BL262" s="17" t="s">
        <v>217</v>
      </c>
      <c r="BM262" s="147" t="s">
        <v>652</v>
      </c>
    </row>
    <row r="263" spans="2:65" s="13" customFormat="1">
      <c r="B263" s="167"/>
      <c r="D263" s="153" t="s">
        <v>256</v>
      </c>
      <c r="E263" s="168" t="s">
        <v>1</v>
      </c>
      <c r="F263" s="169" t="s">
        <v>653</v>
      </c>
      <c r="H263" s="168" t="s">
        <v>1</v>
      </c>
      <c r="I263" s="170"/>
      <c r="L263" s="167"/>
      <c r="M263" s="171"/>
      <c r="T263" s="172"/>
      <c r="AT263" s="168" t="s">
        <v>256</v>
      </c>
      <c r="AU263" s="168" t="s">
        <v>85</v>
      </c>
      <c r="AV263" s="13" t="s">
        <v>83</v>
      </c>
      <c r="AW263" s="13" t="s">
        <v>32</v>
      </c>
      <c r="AX263" s="13" t="s">
        <v>76</v>
      </c>
      <c r="AY263" s="168" t="s">
        <v>190</v>
      </c>
    </row>
    <row r="264" spans="2:65" s="12" customFormat="1">
      <c r="B264" s="160"/>
      <c r="D264" s="153" t="s">
        <v>256</v>
      </c>
      <c r="E264" s="161" t="s">
        <v>1</v>
      </c>
      <c r="F264" s="162" t="s">
        <v>654</v>
      </c>
      <c r="H264" s="163">
        <v>257.214</v>
      </c>
      <c r="I264" s="164"/>
      <c r="L264" s="160"/>
      <c r="M264" s="165"/>
      <c r="T264" s="166"/>
      <c r="AT264" s="161" t="s">
        <v>256</v>
      </c>
      <c r="AU264" s="161" t="s">
        <v>85</v>
      </c>
      <c r="AV264" s="12" t="s">
        <v>85</v>
      </c>
      <c r="AW264" s="12" t="s">
        <v>32</v>
      </c>
      <c r="AX264" s="12" t="s">
        <v>76</v>
      </c>
      <c r="AY264" s="161" t="s">
        <v>190</v>
      </c>
    </row>
    <row r="265" spans="2:65" s="12" customFormat="1">
      <c r="B265" s="160"/>
      <c r="D265" s="153" t="s">
        <v>256</v>
      </c>
      <c r="E265" s="161" t="s">
        <v>1</v>
      </c>
      <c r="F265" s="162" t="s">
        <v>655</v>
      </c>
      <c r="H265" s="163">
        <v>85.84</v>
      </c>
      <c r="I265" s="164"/>
      <c r="L265" s="160"/>
      <c r="M265" s="165"/>
      <c r="T265" s="166"/>
      <c r="AT265" s="161" t="s">
        <v>256</v>
      </c>
      <c r="AU265" s="161" t="s">
        <v>85</v>
      </c>
      <c r="AV265" s="12" t="s">
        <v>85</v>
      </c>
      <c r="AW265" s="12" t="s">
        <v>32</v>
      </c>
      <c r="AX265" s="12" t="s">
        <v>76</v>
      </c>
      <c r="AY265" s="161" t="s">
        <v>190</v>
      </c>
    </row>
    <row r="266" spans="2:65" s="14" customFormat="1">
      <c r="B266" s="173"/>
      <c r="D266" s="153" t="s">
        <v>256</v>
      </c>
      <c r="E266" s="174" t="s">
        <v>1</v>
      </c>
      <c r="F266" s="175" t="s">
        <v>267</v>
      </c>
      <c r="H266" s="176">
        <v>343.05399999999997</v>
      </c>
      <c r="I266" s="177"/>
      <c r="L266" s="173"/>
      <c r="M266" s="178"/>
      <c r="T266" s="179"/>
      <c r="AT266" s="174" t="s">
        <v>256</v>
      </c>
      <c r="AU266" s="174" t="s">
        <v>85</v>
      </c>
      <c r="AV266" s="14" t="s">
        <v>217</v>
      </c>
      <c r="AW266" s="14" t="s">
        <v>32</v>
      </c>
      <c r="AX266" s="14" t="s">
        <v>83</v>
      </c>
      <c r="AY266" s="174" t="s">
        <v>190</v>
      </c>
    </row>
    <row r="267" spans="2:65" s="1" customFormat="1" ht="24.2" customHeight="1">
      <c r="B267" s="32"/>
      <c r="C267" s="136" t="s">
        <v>656</v>
      </c>
      <c r="D267" s="136" t="s">
        <v>193</v>
      </c>
      <c r="E267" s="137" t="s">
        <v>657</v>
      </c>
      <c r="F267" s="138" t="s">
        <v>658</v>
      </c>
      <c r="G267" s="139" t="s">
        <v>253</v>
      </c>
      <c r="H267" s="140">
        <v>5534.85</v>
      </c>
      <c r="I267" s="141"/>
      <c r="J267" s="142">
        <f>ROUND(I267*H267,2)</f>
        <v>0</v>
      </c>
      <c r="K267" s="138" t="s">
        <v>197</v>
      </c>
      <c r="L267" s="32"/>
      <c r="M267" s="143" t="s">
        <v>1</v>
      </c>
      <c r="N267" s="144" t="s">
        <v>41</v>
      </c>
      <c r="P267" s="145">
        <f>O267*H267</f>
        <v>0</v>
      </c>
      <c r="Q267" s="145">
        <v>0</v>
      </c>
      <c r="R267" s="145">
        <f>Q267*H267</f>
        <v>0</v>
      </c>
      <c r="S267" s="145">
        <v>0</v>
      </c>
      <c r="T267" s="146">
        <f>S267*H267</f>
        <v>0</v>
      </c>
      <c r="AR267" s="147" t="s">
        <v>217</v>
      </c>
      <c r="AT267" s="147" t="s">
        <v>193</v>
      </c>
      <c r="AU267" s="147" t="s">
        <v>85</v>
      </c>
      <c r="AY267" s="17" t="s">
        <v>190</v>
      </c>
      <c r="BE267" s="148">
        <f>IF(N267="základní",J267,0)</f>
        <v>0</v>
      </c>
      <c r="BF267" s="148">
        <f>IF(N267="snížená",J267,0)</f>
        <v>0</v>
      </c>
      <c r="BG267" s="148">
        <f>IF(N267="zákl. přenesená",J267,0)</f>
        <v>0</v>
      </c>
      <c r="BH267" s="148">
        <f>IF(N267="sníž. přenesená",J267,0)</f>
        <v>0</v>
      </c>
      <c r="BI267" s="148">
        <f>IF(N267="nulová",J267,0)</f>
        <v>0</v>
      </c>
      <c r="BJ267" s="17" t="s">
        <v>83</v>
      </c>
      <c r="BK267" s="148">
        <f>ROUND(I267*H267,2)</f>
        <v>0</v>
      </c>
      <c r="BL267" s="17" t="s">
        <v>217</v>
      </c>
      <c r="BM267" s="147" t="s">
        <v>659</v>
      </c>
    </row>
    <row r="268" spans="2:65" s="1" customFormat="1">
      <c r="B268" s="32"/>
      <c r="D268" s="149" t="s">
        <v>200</v>
      </c>
      <c r="F268" s="150" t="s">
        <v>660</v>
      </c>
      <c r="I268" s="151"/>
      <c r="L268" s="32"/>
      <c r="M268" s="152"/>
      <c r="T268" s="56"/>
      <c r="AT268" s="17" t="s">
        <v>200</v>
      </c>
      <c r="AU268" s="17" t="s">
        <v>85</v>
      </c>
    </row>
    <row r="269" spans="2:65" s="13" customFormat="1">
      <c r="B269" s="167"/>
      <c r="D269" s="153" t="s">
        <v>256</v>
      </c>
      <c r="E269" s="168" t="s">
        <v>1</v>
      </c>
      <c r="F269" s="169" t="s">
        <v>661</v>
      </c>
      <c r="H269" s="168" t="s">
        <v>1</v>
      </c>
      <c r="I269" s="170"/>
      <c r="L269" s="167"/>
      <c r="M269" s="171"/>
      <c r="T269" s="172"/>
      <c r="AT269" s="168" t="s">
        <v>256</v>
      </c>
      <c r="AU269" s="168" t="s">
        <v>85</v>
      </c>
      <c r="AV269" s="13" t="s">
        <v>83</v>
      </c>
      <c r="AW269" s="13" t="s">
        <v>32</v>
      </c>
      <c r="AX269" s="13" t="s">
        <v>76</v>
      </c>
      <c r="AY269" s="168" t="s">
        <v>190</v>
      </c>
    </row>
    <row r="270" spans="2:65" s="12" customFormat="1">
      <c r="B270" s="160"/>
      <c r="D270" s="153" t="s">
        <v>256</v>
      </c>
      <c r="E270" s="161" t="s">
        <v>1</v>
      </c>
      <c r="F270" s="162" t="s">
        <v>662</v>
      </c>
      <c r="H270" s="163">
        <v>3989.85</v>
      </c>
      <c r="I270" s="164"/>
      <c r="L270" s="160"/>
      <c r="M270" s="165"/>
      <c r="T270" s="166"/>
      <c r="AT270" s="161" t="s">
        <v>256</v>
      </c>
      <c r="AU270" s="161" t="s">
        <v>85</v>
      </c>
      <c r="AV270" s="12" t="s">
        <v>85</v>
      </c>
      <c r="AW270" s="12" t="s">
        <v>32</v>
      </c>
      <c r="AX270" s="12" t="s">
        <v>76</v>
      </c>
      <c r="AY270" s="161" t="s">
        <v>190</v>
      </c>
    </row>
    <row r="271" spans="2:65" s="13" customFormat="1">
      <c r="B271" s="167"/>
      <c r="D271" s="153" t="s">
        <v>256</v>
      </c>
      <c r="E271" s="168" t="s">
        <v>1</v>
      </c>
      <c r="F271" s="169" t="s">
        <v>663</v>
      </c>
      <c r="H271" s="168" t="s">
        <v>1</v>
      </c>
      <c r="I271" s="170"/>
      <c r="L271" s="167"/>
      <c r="M271" s="171"/>
      <c r="T271" s="172"/>
      <c r="AT271" s="168" t="s">
        <v>256</v>
      </c>
      <c r="AU271" s="168" t="s">
        <v>85</v>
      </c>
      <c r="AV271" s="13" t="s">
        <v>83</v>
      </c>
      <c r="AW271" s="13" t="s">
        <v>32</v>
      </c>
      <c r="AX271" s="13" t="s">
        <v>76</v>
      </c>
      <c r="AY271" s="168" t="s">
        <v>190</v>
      </c>
    </row>
    <row r="272" spans="2:65" s="12" customFormat="1">
      <c r="B272" s="160"/>
      <c r="D272" s="153" t="s">
        <v>256</v>
      </c>
      <c r="E272" s="161" t="s">
        <v>1</v>
      </c>
      <c r="F272" s="162" t="s">
        <v>664</v>
      </c>
      <c r="H272" s="163">
        <v>1545</v>
      </c>
      <c r="I272" s="164"/>
      <c r="L272" s="160"/>
      <c r="M272" s="165"/>
      <c r="T272" s="166"/>
      <c r="AT272" s="161" t="s">
        <v>256</v>
      </c>
      <c r="AU272" s="161" t="s">
        <v>85</v>
      </c>
      <c r="AV272" s="12" t="s">
        <v>85</v>
      </c>
      <c r="AW272" s="12" t="s">
        <v>32</v>
      </c>
      <c r="AX272" s="12" t="s">
        <v>76</v>
      </c>
      <c r="AY272" s="161" t="s">
        <v>190</v>
      </c>
    </row>
    <row r="273" spans="2:65" s="14" customFormat="1">
      <c r="B273" s="173"/>
      <c r="D273" s="153" t="s">
        <v>256</v>
      </c>
      <c r="E273" s="174" t="s">
        <v>1</v>
      </c>
      <c r="F273" s="175" t="s">
        <v>267</v>
      </c>
      <c r="H273" s="176">
        <v>5534.85</v>
      </c>
      <c r="I273" s="177"/>
      <c r="L273" s="173"/>
      <c r="M273" s="178"/>
      <c r="T273" s="179"/>
      <c r="AT273" s="174" t="s">
        <v>256</v>
      </c>
      <c r="AU273" s="174" t="s">
        <v>85</v>
      </c>
      <c r="AV273" s="14" t="s">
        <v>217</v>
      </c>
      <c r="AW273" s="14" t="s">
        <v>32</v>
      </c>
      <c r="AX273" s="14" t="s">
        <v>83</v>
      </c>
      <c r="AY273" s="174" t="s">
        <v>190</v>
      </c>
    </row>
    <row r="274" spans="2:65" s="1" customFormat="1" ht="37.9" customHeight="1">
      <c r="B274" s="32"/>
      <c r="C274" s="136" t="s">
        <v>398</v>
      </c>
      <c r="D274" s="136" t="s">
        <v>193</v>
      </c>
      <c r="E274" s="137" t="s">
        <v>665</v>
      </c>
      <c r="F274" s="138" t="s">
        <v>666</v>
      </c>
      <c r="G274" s="139" t="s">
        <v>253</v>
      </c>
      <c r="H274" s="140">
        <v>7.5</v>
      </c>
      <c r="I274" s="141"/>
      <c r="J274" s="142">
        <f>ROUND(I274*H274,2)</f>
        <v>0</v>
      </c>
      <c r="K274" s="138" t="s">
        <v>197</v>
      </c>
      <c r="L274" s="32"/>
      <c r="M274" s="143" t="s">
        <v>1</v>
      </c>
      <c r="N274" s="144" t="s">
        <v>41</v>
      </c>
      <c r="P274" s="145">
        <f>O274*H274</f>
        <v>0</v>
      </c>
      <c r="Q274" s="145">
        <v>0</v>
      </c>
      <c r="R274" s="145">
        <f>Q274*H274</f>
        <v>0</v>
      </c>
      <c r="S274" s="145">
        <v>0</v>
      </c>
      <c r="T274" s="146">
        <f>S274*H274</f>
        <v>0</v>
      </c>
      <c r="AR274" s="147" t="s">
        <v>217</v>
      </c>
      <c r="AT274" s="147" t="s">
        <v>193</v>
      </c>
      <c r="AU274" s="147" t="s">
        <v>85</v>
      </c>
      <c r="AY274" s="17" t="s">
        <v>190</v>
      </c>
      <c r="BE274" s="148">
        <f>IF(N274="základní",J274,0)</f>
        <v>0</v>
      </c>
      <c r="BF274" s="148">
        <f>IF(N274="snížená",J274,0)</f>
        <v>0</v>
      </c>
      <c r="BG274" s="148">
        <f>IF(N274="zákl. přenesená",J274,0)</f>
        <v>0</v>
      </c>
      <c r="BH274" s="148">
        <f>IF(N274="sníž. přenesená",J274,0)</f>
        <v>0</v>
      </c>
      <c r="BI274" s="148">
        <f>IF(N274="nulová",J274,0)</f>
        <v>0</v>
      </c>
      <c r="BJ274" s="17" t="s">
        <v>83</v>
      </c>
      <c r="BK274" s="148">
        <f>ROUND(I274*H274,2)</f>
        <v>0</v>
      </c>
      <c r="BL274" s="17" t="s">
        <v>217</v>
      </c>
      <c r="BM274" s="147" t="s">
        <v>667</v>
      </c>
    </row>
    <row r="275" spans="2:65" s="1" customFormat="1">
      <c r="B275" s="32"/>
      <c r="D275" s="149" t="s">
        <v>200</v>
      </c>
      <c r="F275" s="150" t="s">
        <v>668</v>
      </c>
      <c r="I275" s="151"/>
      <c r="L275" s="32"/>
      <c r="M275" s="152"/>
      <c r="T275" s="56"/>
      <c r="AT275" s="17" t="s">
        <v>200</v>
      </c>
      <c r="AU275" s="17" t="s">
        <v>85</v>
      </c>
    </row>
    <row r="276" spans="2:65" s="12" customFormat="1">
      <c r="B276" s="160"/>
      <c r="D276" s="153" t="s">
        <v>256</v>
      </c>
      <c r="E276" s="161" t="s">
        <v>1</v>
      </c>
      <c r="F276" s="162" t="s">
        <v>669</v>
      </c>
      <c r="H276" s="163">
        <v>7.5</v>
      </c>
      <c r="I276" s="164"/>
      <c r="L276" s="160"/>
      <c r="M276" s="165"/>
      <c r="T276" s="166"/>
      <c r="AT276" s="161" t="s">
        <v>256</v>
      </c>
      <c r="AU276" s="161" t="s">
        <v>85</v>
      </c>
      <c r="AV276" s="12" t="s">
        <v>85</v>
      </c>
      <c r="AW276" s="12" t="s">
        <v>32</v>
      </c>
      <c r="AX276" s="12" t="s">
        <v>83</v>
      </c>
      <c r="AY276" s="161" t="s">
        <v>190</v>
      </c>
    </row>
    <row r="277" spans="2:65" s="1" customFormat="1" ht="37.9" customHeight="1">
      <c r="B277" s="32"/>
      <c r="C277" s="136" t="s">
        <v>403</v>
      </c>
      <c r="D277" s="136" t="s">
        <v>193</v>
      </c>
      <c r="E277" s="137" t="s">
        <v>670</v>
      </c>
      <c r="F277" s="138" t="s">
        <v>671</v>
      </c>
      <c r="G277" s="139" t="s">
        <v>253</v>
      </c>
      <c r="H277" s="140">
        <v>80</v>
      </c>
      <c r="I277" s="141"/>
      <c r="J277" s="142">
        <f>ROUND(I277*H277,2)</f>
        <v>0</v>
      </c>
      <c r="K277" s="138" t="s">
        <v>197</v>
      </c>
      <c r="L277" s="32"/>
      <c r="M277" s="143" t="s">
        <v>1</v>
      </c>
      <c r="N277" s="144" t="s">
        <v>41</v>
      </c>
      <c r="P277" s="145">
        <f>O277*H277</f>
        <v>0</v>
      </c>
      <c r="Q277" s="145">
        <v>0</v>
      </c>
      <c r="R277" s="145">
        <f>Q277*H277</f>
        <v>0</v>
      </c>
      <c r="S277" s="145">
        <v>0</v>
      </c>
      <c r="T277" s="146">
        <f>S277*H277</f>
        <v>0</v>
      </c>
      <c r="AR277" s="147" t="s">
        <v>217</v>
      </c>
      <c r="AT277" s="147" t="s">
        <v>193</v>
      </c>
      <c r="AU277" s="147" t="s">
        <v>85</v>
      </c>
      <c r="AY277" s="17" t="s">
        <v>190</v>
      </c>
      <c r="BE277" s="148">
        <f>IF(N277="základní",J277,0)</f>
        <v>0</v>
      </c>
      <c r="BF277" s="148">
        <f>IF(N277="snížená",J277,0)</f>
        <v>0</v>
      </c>
      <c r="BG277" s="148">
        <f>IF(N277="zákl. přenesená",J277,0)</f>
        <v>0</v>
      </c>
      <c r="BH277" s="148">
        <f>IF(N277="sníž. přenesená",J277,0)</f>
        <v>0</v>
      </c>
      <c r="BI277" s="148">
        <f>IF(N277="nulová",J277,0)</f>
        <v>0</v>
      </c>
      <c r="BJ277" s="17" t="s">
        <v>83</v>
      </c>
      <c r="BK277" s="148">
        <f>ROUND(I277*H277,2)</f>
        <v>0</v>
      </c>
      <c r="BL277" s="17" t="s">
        <v>217</v>
      </c>
      <c r="BM277" s="147" t="s">
        <v>672</v>
      </c>
    </row>
    <row r="278" spans="2:65" s="1" customFormat="1">
      <c r="B278" s="32"/>
      <c r="D278" s="149" t="s">
        <v>200</v>
      </c>
      <c r="F278" s="150" t="s">
        <v>673</v>
      </c>
      <c r="I278" s="151"/>
      <c r="L278" s="32"/>
      <c r="M278" s="152"/>
      <c r="T278" s="56"/>
      <c r="AT278" s="17" t="s">
        <v>200</v>
      </c>
      <c r="AU278" s="17" t="s">
        <v>85</v>
      </c>
    </row>
    <row r="279" spans="2:65" s="12" customFormat="1">
      <c r="B279" s="160"/>
      <c r="D279" s="153" t="s">
        <v>256</v>
      </c>
      <c r="E279" s="161" t="s">
        <v>1</v>
      </c>
      <c r="F279" s="162" t="s">
        <v>674</v>
      </c>
      <c r="H279" s="163">
        <v>80</v>
      </c>
      <c r="I279" s="164"/>
      <c r="L279" s="160"/>
      <c r="M279" s="165"/>
      <c r="T279" s="166"/>
      <c r="AT279" s="161" t="s">
        <v>256</v>
      </c>
      <c r="AU279" s="161" t="s">
        <v>85</v>
      </c>
      <c r="AV279" s="12" t="s">
        <v>85</v>
      </c>
      <c r="AW279" s="12" t="s">
        <v>32</v>
      </c>
      <c r="AX279" s="12" t="s">
        <v>83</v>
      </c>
      <c r="AY279" s="161" t="s">
        <v>190</v>
      </c>
    </row>
    <row r="280" spans="2:65" s="1" customFormat="1" ht="37.9" customHeight="1">
      <c r="B280" s="32"/>
      <c r="C280" s="136" t="s">
        <v>290</v>
      </c>
      <c r="D280" s="136" t="s">
        <v>193</v>
      </c>
      <c r="E280" s="137" t="s">
        <v>675</v>
      </c>
      <c r="F280" s="138" t="s">
        <v>676</v>
      </c>
      <c r="G280" s="139" t="s">
        <v>253</v>
      </c>
      <c r="H280" s="140">
        <v>554</v>
      </c>
      <c r="I280" s="141"/>
      <c r="J280" s="142">
        <f>ROUND(I280*H280,2)</f>
        <v>0</v>
      </c>
      <c r="K280" s="138" t="s">
        <v>197</v>
      </c>
      <c r="L280" s="32"/>
      <c r="M280" s="143" t="s">
        <v>1</v>
      </c>
      <c r="N280" s="144" t="s">
        <v>41</v>
      </c>
      <c r="P280" s="145">
        <f>O280*H280</f>
        <v>0</v>
      </c>
      <c r="Q280" s="145">
        <v>0</v>
      </c>
      <c r="R280" s="145">
        <f>Q280*H280</f>
        <v>0</v>
      </c>
      <c r="S280" s="145">
        <v>0</v>
      </c>
      <c r="T280" s="146">
        <f>S280*H280</f>
        <v>0</v>
      </c>
      <c r="AR280" s="147" t="s">
        <v>217</v>
      </c>
      <c r="AT280" s="147" t="s">
        <v>193</v>
      </c>
      <c r="AU280" s="147" t="s">
        <v>85</v>
      </c>
      <c r="AY280" s="17" t="s">
        <v>190</v>
      </c>
      <c r="BE280" s="148">
        <f>IF(N280="základní",J280,0)</f>
        <v>0</v>
      </c>
      <c r="BF280" s="148">
        <f>IF(N280="snížená",J280,0)</f>
        <v>0</v>
      </c>
      <c r="BG280" s="148">
        <f>IF(N280="zákl. přenesená",J280,0)</f>
        <v>0</v>
      </c>
      <c r="BH280" s="148">
        <f>IF(N280="sníž. přenesená",J280,0)</f>
        <v>0</v>
      </c>
      <c r="BI280" s="148">
        <f>IF(N280="nulová",J280,0)</f>
        <v>0</v>
      </c>
      <c r="BJ280" s="17" t="s">
        <v>83</v>
      </c>
      <c r="BK280" s="148">
        <f>ROUND(I280*H280,2)</f>
        <v>0</v>
      </c>
      <c r="BL280" s="17" t="s">
        <v>217</v>
      </c>
      <c r="BM280" s="147" t="s">
        <v>677</v>
      </c>
    </row>
    <row r="281" spans="2:65" s="1" customFormat="1">
      <c r="B281" s="32"/>
      <c r="D281" s="149" t="s">
        <v>200</v>
      </c>
      <c r="F281" s="150" t="s">
        <v>678</v>
      </c>
      <c r="I281" s="151"/>
      <c r="L281" s="32"/>
      <c r="M281" s="152"/>
      <c r="T281" s="56"/>
      <c r="AT281" s="17" t="s">
        <v>200</v>
      </c>
      <c r="AU281" s="17" t="s">
        <v>85</v>
      </c>
    </row>
    <row r="282" spans="2:65" s="12" customFormat="1">
      <c r="B282" s="160"/>
      <c r="D282" s="153" t="s">
        <v>256</v>
      </c>
      <c r="E282" s="161" t="s">
        <v>1</v>
      </c>
      <c r="F282" s="162" t="s">
        <v>679</v>
      </c>
      <c r="H282" s="163">
        <v>554</v>
      </c>
      <c r="I282" s="164"/>
      <c r="L282" s="160"/>
      <c r="M282" s="165"/>
      <c r="T282" s="166"/>
      <c r="AT282" s="161" t="s">
        <v>256</v>
      </c>
      <c r="AU282" s="161" t="s">
        <v>85</v>
      </c>
      <c r="AV282" s="12" t="s">
        <v>85</v>
      </c>
      <c r="AW282" s="12" t="s">
        <v>32</v>
      </c>
      <c r="AX282" s="12" t="s">
        <v>83</v>
      </c>
      <c r="AY282" s="161" t="s">
        <v>190</v>
      </c>
    </row>
    <row r="283" spans="2:65" s="1" customFormat="1" ht="33" customHeight="1">
      <c r="B283" s="32"/>
      <c r="C283" s="136" t="s">
        <v>295</v>
      </c>
      <c r="D283" s="136" t="s">
        <v>193</v>
      </c>
      <c r="E283" s="137" t="s">
        <v>680</v>
      </c>
      <c r="F283" s="138" t="s">
        <v>681</v>
      </c>
      <c r="G283" s="139" t="s">
        <v>253</v>
      </c>
      <c r="H283" s="140">
        <v>634</v>
      </c>
      <c r="I283" s="141"/>
      <c r="J283" s="142">
        <f>ROUND(I283*H283,2)</f>
        <v>0</v>
      </c>
      <c r="K283" s="138" t="s">
        <v>197</v>
      </c>
      <c r="L283" s="32"/>
      <c r="M283" s="143" t="s">
        <v>1</v>
      </c>
      <c r="N283" s="144" t="s">
        <v>41</v>
      </c>
      <c r="P283" s="145">
        <f>O283*H283</f>
        <v>0</v>
      </c>
      <c r="Q283" s="145">
        <v>0</v>
      </c>
      <c r="R283" s="145">
        <f>Q283*H283</f>
        <v>0</v>
      </c>
      <c r="S283" s="145">
        <v>0</v>
      </c>
      <c r="T283" s="146">
        <f>S283*H283</f>
        <v>0</v>
      </c>
      <c r="AR283" s="147" t="s">
        <v>217</v>
      </c>
      <c r="AT283" s="147" t="s">
        <v>193</v>
      </c>
      <c r="AU283" s="147" t="s">
        <v>85</v>
      </c>
      <c r="AY283" s="17" t="s">
        <v>190</v>
      </c>
      <c r="BE283" s="148">
        <f>IF(N283="základní",J283,0)</f>
        <v>0</v>
      </c>
      <c r="BF283" s="148">
        <f>IF(N283="snížená",J283,0)</f>
        <v>0</v>
      </c>
      <c r="BG283" s="148">
        <f>IF(N283="zákl. přenesená",J283,0)</f>
        <v>0</v>
      </c>
      <c r="BH283" s="148">
        <f>IF(N283="sníž. přenesená",J283,0)</f>
        <v>0</v>
      </c>
      <c r="BI283" s="148">
        <f>IF(N283="nulová",J283,0)</f>
        <v>0</v>
      </c>
      <c r="BJ283" s="17" t="s">
        <v>83</v>
      </c>
      <c r="BK283" s="148">
        <f>ROUND(I283*H283,2)</f>
        <v>0</v>
      </c>
      <c r="BL283" s="17" t="s">
        <v>217</v>
      </c>
      <c r="BM283" s="147" t="s">
        <v>682</v>
      </c>
    </row>
    <row r="284" spans="2:65" s="1" customFormat="1">
      <c r="B284" s="32"/>
      <c r="D284" s="149" t="s">
        <v>200</v>
      </c>
      <c r="F284" s="150" t="s">
        <v>683</v>
      </c>
      <c r="I284" s="151"/>
      <c r="L284" s="32"/>
      <c r="M284" s="152"/>
      <c r="T284" s="56"/>
      <c r="AT284" s="17" t="s">
        <v>200</v>
      </c>
      <c r="AU284" s="17" t="s">
        <v>85</v>
      </c>
    </row>
    <row r="285" spans="2:65" s="13" customFormat="1">
      <c r="B285" s="167"/>
      <c r="D285" s="153" t="s">
        <v>256</v>
      </c>
      <c r="E285" s="168" t="s">
        <v>1</v>
      </c>
      <c r="F285" s="169" t="s">
        <v>684</v>
      </c>
      <c r="H285" s="168" t="s">
        <v>1</v>
      </c>
      <c r="I285" s="170"/>
      <c r="L285" s="167"/>
      <c r="M285" s="171"/>
      <c r="T285" s="172"/>
      <c r="AT285" s="168" t="s">
        <v>256</v>
      </c>
      <c r="AU285" s="168" t="s">
        <v>85</v>
      </c>
      <c r="AV285" s="13" t="s">
        <v>83</v>
      </c>
      <c r="AW285" s="13" t="s">
        <v>32</v>
      </c>
      <c r="AX285" s="13" t="s">
        <v>76</v>
      </c>
      <c r="AY285" s="168" t="s">
        <v>190</v>
      </c>
    </row>
    <row r="286" spans="2:65" s="12" customFormat="1">
      <c r="B286" s="160"/>
      <c r="D286" s="153" t="s">
        <v>256</v>
      </c>
      <c r="E286" s="161" t="s">
        <v>1</v>
      </c>
      <c r="F286" s="162" t="s">
        <v>679</v>
      </c>
      <c r="H286" s="163">
        <v>554</v>
      </c>
      <c r="I286" s="164"/>
      <c r="L286" s="160"/>
      <c r="M286" s="165"/>
      <c r="T286" s="166"/>
      <c r="AT286" s="161" t="s">
        <v>256</v>
      </c>
      <c r="AU286" s="161" t="s">
        <v>85</v>
      </c>
      <c r="AV286" s="12" t="s">
        <v>85</v>
      </c>
      <c r="AW286" s="12" t="s">
        <v>32</v>
      </c>
      <c r="AX286" s="12" t="s">
        <v>76</v>
      </c>
      <c r="AY286" s="161" t="s">
        <v>190</v>
      </c>
    </row>
    <row r="287" spans="2:65" s="12" customFormat="1">
      <c r="B287" s="160"/>
      <c r="D287" s="153" t="s">
        <v>256</v>
      </c>
      <c r="E287" s="161" t="s">
        <v>1</v>
      </c>
      <c r="F287" s="162" t="s">
        <v>674</v>
      </c>
      <c r="H287" s="163">
        <v>80</v>
      </c>
      <c r="I287" s="164"/>
      <c r="L287" s="160"/>
      <c r="M287" s="165"/>
      <c r="T287" s="166"/>
      <c r="AT287" s="161" t="s">
        <v>256</v>
      </c>
      <c r="AU287" s="161" t="s">
        <v>85</v>
      </c>
      <c r="AV287" s="12" t="s">
        <v>85</v>
      </c>
      <c r="AW287" s="12" t="s">
        <v>32</v>
      </c>
      <c r="AX287" s="12" t="s">
        <v>76</v>
      </c>
      <c r="AY287" s="161" t="s">
        <v>190</v>
      </c>
    </row>
    <row r="288" spans="2:65" s="14" customFormat="1">
      <c r="B288" s="173"/>
      <c r="D288" s="153" t="s">
        <v>256</v>
      </c>
      <c r="E288" s="174" t="s">
        <v>1</v>
      </c>
      <c r="F288" s="175" t="s">
        <v>267</v>
      </c>
      <c r="H288" s="176">
        <v>634</v>
      </c>
      <c r="I288" s="177"/>
      <c r="L288" s="173"/>
      <c r="M288" s="178"/>
      <c r="T288" s="179"/>
      <c r="AT288" s="174" t="s">
        <v>256</v>
      </c>
      <c r="AU288" s="174" t="s">
        <v>85</v>
      </c>
      <c r="AV288" s="14" t="s">
        <v>217</v>
      </c>
      <c r="AW288" s="14" t="s">
        <v>32</v>
      </c>
      <c r="AX288" s="14" t="s">
        <v>83</v>
      </c>
      <c r="AY288" s="174" t="s">
        <v>190</v>
      </c>
    </row>
    <row r="289" spans="2:65" s="1" customFormat="1" ht="49.15" customHeight="1">
      <c r="B289" s="32"/>
      <c r="C289" s="136" t="s">
        <v>300</v>
      </c>
      <c r="D289" s="136" t="s">
        <v>193</v>
      </c>
      <c r="E289" s="137" t="s">
        <v>685</v>
      </c>
      <c r="F289" s="138" t="s">
        <v>686</v>
      </c>
      <c r="G289" s="139" t="s">
        <v>253</v>
      </c>
      <c r="H289" s="140">
        <v>235.44</v>
      </c>
      <c r="I289" s="141"/>
      <c r="J289" s="142">
        <f>ROUND(I289*H289,2)</f>
        <v>0</v>
      </c>
      <c r="K289" s="138" t="s">
        <v>197</v>
      </c>
      <c r="L289" s="32"/>
      <c r="M289" s="143" t="s">
        <v>1</v>
      </c>
      <c r="N289" s="144" t="s">
        <v>41</v>
      </c>
      <c r="P289" s="145">
        <f>O289*H289</f>
        <v>0</v>
      </c>
      <c r="Q289" s="145">
        <v>0</v>
      </c>
      <c r="R289" s="145">
        <f>Q289*H289</f>
        <v>0</v>
      </c>
      <c r="S289" s="145">
        <v>0</v>
      </c>
      <c r="T289" s="146">
        <f>S289*H289</f>
        <v>0</v>
      </c>
      <c r="AR289" s="147" t="s">
        <v>217</v>
      </c>
      <c r="AT289" s="147" t="s">
        <v>193</v>
      </c>
      <c r="AU289" s="147" t="s">
        <v>85</v>
      </c>
      <c r="AY289" s="17" t="s">
        <v>190</v>
      </c>
      <c r="BE289" s="148">
        <f>IF(N289="základní",J289,0)</f>
        <v>0</v>
      </c>
      <c r="BF289" s="148">
        <f>IF(N289="snížená",J289,0)</f>
        <v>0</v>
      </c>
      <c r="BG289" s="148">
        <f>IF(N289="zákl. přenesená",J289,0)</f>
        <v>0</v>
      </c>
      <c r="BH289" s="148">
        <f>IF(N289="sníž. přenesená",J289,0)</f>
        <v>0</v>
      </c>
      <c r="BI289" s="148">
        <f>IF(N289="nulová",J289,0)</f>
        <v>0</v>
      </c>
      <c r="BJ289" s="17" t="s">
        <v>83</v>
      </c>
      <c r="BK289" s="148">
        <f>ROUND(I289*H289,2)</f>
        <v>0</v>
      </c>
      <c r="BL289" s="17" t="s">
        <v>217</v>
      </c>
      <c r="BM289" s="147" t="s">
        <v>687</v>
      </c>
    </row>
    <row r="290" spans="2:65" s="1" customFormat="1">
      <c r="B290" s="32"/>
      <c r="D290" s="149" t="s">
        <v>200</v>
      </c>
      <c r="F290" s="150" t="s">
        <v>688</v>
      </c>
      <c r="I290" s="151"/>
      <c r="L290" s="32"/>
      <c r="M290" s="152"/>
      <c r="T290" s="56"/>
      <c r="AT290" s="17" t="s">
        <v>200</v>
      </c>
      <c r="AU290" s="17" t="s">
        <v>85</v>
      </c>
    </row>
    <row r="291" spans="2:65" s="12" customFormat="1">
      <c r="B291" s="160"/>
      <c r="D291" s="153" t="s">
        <v>256</v>
      </c>
      <c r="E291" s="161" t="s">
        <v>1</v>
      </c>
      <c r="F291" s="162" t="s">
        <v>689</v>
      </c>
      <c r="H291" s="163">
        <v>235.44</v>
      </c>
      <c r="I291" s="164"/>
      <c r="L291" s="160"/>
      <c r="M291" s="165"/>
      <c r="T291" s="166"/>
      <c r="AT291" s="161" t="s">
        <v>256</v>
      </c>
      <c r="AU291" s="161" t="s">
        <v>85</v>
      </c>
      <c r="AV291" s="12" t="s">
        <v>85</v>
      </c>
      <c r="AW291" s="12" t="s">
        <v>32</v>
      </c>
      <c r="AX291" s="12" t="s">
        <v>83</v>
      </c>
      <c r="AY291" s="161" t="s">
        <v>190</v>
      </c>
    </row>
    <row r="292" spans="2:65" s="1" customFormat="1" ht="37.9" customHeight="1">
      <c r="B292" s="32"/>
      <c r="C292" s="136" t="s">
        <v>305</v>
      </c>
      <c r="D292" s="136" t="s">
        <v>193</v>
      </c>
      <c r="E292" s="137" t="s">
        <v>690</v>
      </c>
      <c r="F292" s="138" t="s">
        <v>691</v>
      </c>
      <c r="G292" s="139" t="s">
        <v>253</v>
      </c>
      <c r="H292" s="140">
        <v>91.424999999999997</v>
      </c>
      <c r="I292" s="141"/>
      <c r="J292" s="142">
        <f>ROUND(I292*H292,2)</f>
        <v>0</v>
      </c>
      <c r="K292" s="138" t="s">
        <v>197</v>
      </c>
      <c r="L292" s="32"/>
      <c r="M292" s="143" t="s">
        <v>1</v>
      </c>
      <c r="N292" s="144" t="s">
        <v>41</v>
      </c>
      <c r="P292" s="145">
        <f>O292*H292</f>
        <v>0</v>
      </c>
      <c r="Q292" s="145">
        <v>0</v>
      </c>
      <c r="R292" s="145">
        <f>Q292*H292</f>
        <v>0</v>
      </c>
      <c r="S292" s="145">
        <v>0</v>
      </c>
      <c r="T292" s="146">
        <f>S292*H292</f>
        <v>0</v>
      </c>
      <c r="AR292" s="147" t="s">
        <v>217</v>
      </c>
      <c r="AT292" s="147" t="s">
        <v>193</v>
      </c>
      <c r="AU292" s="147" t="s">
        <v>85</v>
      </c>
      <c r="AY292" s="17" t="s">
        <v>190</v>
      </c>
      <c r="BE292" s="148">
        <f>IF(N292="základní",J292,0)</f>
        <v>0</v>
      </c>
      <c r="BF292" s="148">
        <f>IF(N292="snížená",J292,0)</f>
        <v>0</v>
      </c>
      <c r="BG292" s="148">
        <f>IF(N292="zákl. přenesená",J292,0)</f>
        <v>0</v>
      </c>
      <c r="BH292" s="148">
        <f>IF(N292="sníž. přenesená",J292,0)</f>
        <v>0</v>
      </c>
      <c r="BI292" s="148">
        <f>IF(N292="nulová",J292,0)</f>
        <v>0</v>
      </c>
      <c r="BJ292" s="17" t="s">
        <v>83</v>
      </c>
      <c r="BK292" s="148">
        <f>ROUND(I292*H292,2)</f>
        <v>0</v>
      </c>
      <c r="BL292" s="17" t="s">
        <v>217</v>
      </c>
      <c r="BM292" s="147" t="s">
        <v>692</v>
      </c>
    </row>
    <row r="293" spans="2:65" s="1" customFormat="1">
      <c r="B293" s="32"/>
      <c r="D293" s="149" t="s">
        <v>200</v>
      </c>
      <c r="F293" s="150" t="s">
        <v>693</v>
      </c>
      <c r="I293" s="151"/>
      <c r="L293" s="32"/>
      <c r="M293" s="152"/>
      <c r="T293" s="56"/>
      <c r="AT293" s="17" t="s">
        <v>200</v>
      </c>
      <c r="AU293" s="17" t="s">
        <v>85</v>
      </c>
    </row>
    <row r="294" spans="2:65" s="12" customFormat="1">
      <c r="B294" s="160"/>
      <c r="D294" s="153" t="s">
        <v>256</v>
      </c>
      <c r="E294" s="161" t="s">
        <v>1</v>
      </c>
      <c r="F294" s="162" t="s">
        <v>694</v>
      </c>
      <c r="H294" s="163">
        <v>91.424999999999997</v>
      </c>
      <c r="I294" s="164"/>
      <c r="L294" s="160"/>
      <c r="M294" s="165"/>
      <c r="T294" s="166"/>
      <c r="AT294" s="161" t="s">
        <v>256</v>
      </c>
      <c r="AU294" s="161" t="s">
        <v>85</v>
      </c>
      <c r="AV294" s="12" t="s">
        <v>85</v>
      </c>
      <c r="AW294" s="12" t="s">
        <v>32</v>
      </c>
      <c r="AX294" s="12" t="s">
        <v>83</v>
      </c>
      <c r="AY294" s="161" t="s">
        <v>190</v>
      </c>
    </row>
    <row r="295" spans="2:65" s="1" customFormat="1" ht="37.9" customHeight="1">
      <c r="B295" s="32"/>
      <c r="C295" s="136" t="s">
        <v>315</v>
      </c>
      <c r="D295" s="136" t="s">
        <v>193</v>
      </c>
      <c r="E295" s="137" t="s">
        <v>695</v>
      </c>
      <c r="F295" s="138" t="s">
        <v>696</v>
      </c>
      <c r="G295" s="139" t="s">
        <v>253</v>
      </c>
      <c r="H295" s="140">
        <v>91.424999999999997</v>
      </c>
      <c r="I295" s="141"/>
      <c r="J295" s="142">
        <f>ROUND(I295*H295,2)</f>
        <v>0</v>
      </c>
      <c r="K295" s="138" t="s">
        <v>197</v>
      </c>
      <c r="L295" s="32"/>
      <c r="M295" s="143" t="s">
        <v>1</v>
      </c>
      <c r="N295" s="144" t="s">
        <v>41</v>
      </c>
      <c r="P295" s="145">
        <f>O295*H295</f>
        <v>0</v>
      </c>
      <c r="Q295" s="145">
        <v>0</v>
      </c>
      <c r="R295" s="145">
        <f>Q295*H295</f>
        <v>0</v>
      </c>
      <c r="S295" s="145">
        <v>0</v>
      </c>
      <c r="T295" s="146">
        <f>S295*H295</f>
        <v>0</v>
      </c>
      <c r="AR295" s="147" t="s">
        <v>217</v>
      </c>
      <c r="AT295" s="147" t="s">
        <v>193</v>
      </c>
      <c r="AU295" s="147" t="s">
        <v>85</v>
      </c>
      <c r="AY295" s="17" t="s">
        <v>190</v>
      </c>
      <c r="BE295" s="148">
        <f>IF(N295="základní",J295,0)</f>
        <v>0</v>
      </c>
      <c r="BF295" s="148">
        <f>IF(N295="snížená",J295,0)</f>
        <v>0</v>
      </c>
      <c r="BG295" s="148">
        <f>IF(N295="zákl. přenesená",J295,0)</f>
        <v>0</v>
      </c>
      <c r="BH295" s="148">
        <f>IF(N295="sníž. přenesená",J295,0)</f>
        <v>0</v>
      </c>
      <c r="BI295" s="148">
        <f>IF(N295="nulová",J295,0)</f>
        <v>0</v>
      </c>
      <c r="BJ295" s="17" t="s">
        <v>83</v>
      </c>
      <c r="BK295" s="148">
        <f>ROUND(I295*H295,2)</f>
        <v>0</v>
      </c>
      <c r="BL295" s="17" t="s">
        <v>217</v>
      </c>
      <c r="BM295" s="147" t="s">
        <v>697</v>
      </c>
    </row>
    <row r="296" spans="2:65" s="1" customFormat="1">
      <c r="B296" s="32"/>
      <c r="D296" s="149" t="s">
        <v>200</v>
      </c>
      <c r="F296" s="150" t="s">
        <v>698</v>
      </c>
      <c r="I296" s="151"/>
      <c r="L296" s="32"/>
      <c r="M296" s="152"/>
      <c r="T296" s="56"/>
      <c r="AT296" s="17" t="s">
        <v>200</v>
      </c>
      <c r="AU296" s="17" t="s">
        <v>85</v>
      </c>
    </row>
    <row r="297" spans="2:65" s="12" customFormat="1">
      <c r="B297" s="160"/>
      <c r="D297" s="153" t="s">
        <v>256</v>
      </c>
      <c r="E297" s="161" t="s">
        <v>1</v>
      </c>
      <c r="F297" s="162" t="s">
        <v>694</v>
      </c>
      <c r="H297" s="163">
        <v>91.424999999999997</v>
      </c>
      <c r="I297" s="164"/>
      <c r="L297" s="160"/>
      <c r="M297" s="165"/>
      <c r="T297" s="166"/>
      <c r="AT297" s="161" t="s">
        <v>256</v>
      </c>
      <c r="AU297" s="161" t="s">
        <v>85</v>
      </c>
      <c r="AV297" s="12" t="s">
        <v>85</v>
      </c>
      <c r="AW297" s="12" t="s">
        <v>32</v>
      </c>
      <c r="AX297" s="12" t="s">
        <v>83</v>
      </c>
      <c r="AY297" s="161" t="s">
        <v>190</v>
      </c>
    </row>
    <row r="298" spans="2:65" s="1" customFormat="1" ht="37.9" customHeight="1">
      <c r="B298" s="32"/>
      <c r="C298" s="136" t="s">
        <v>321</v>
      </c>
      <c r="D298" s="136" t="s">
        <v>193</v>
      </c>
      <c r="E298" s="137" t="s">
        <v>699</v>
      </c>
      <c r="F298" s="138" t="s">
        <v>700</v>
      </c>
      <c r="G298" s="139" t="s">
        <v>253</v>
      </c>
      <c r="H298" s="140">
        <v>235.44</v>
      </c>
      <c r="I298" s="141"/>
      <c r="J298" s="142">
        <f>ROUND(I298*H298,2)</f>
        <v>0</v>
      </c>
      <c r="K298" s="138" t="s">
        <v>197</v>
      </c>
      <c r="L298" s="32"/>
      <c r="M298" s="143" t="s">
        <v>1</v>
      </c>
      <c r="N298" s="144" t="s">
        <v>41</v>
      </c>
      <c r="P298" s="145">
        <f>O298*H298</f>
        <v>0</v>
      </c>
      <c r="Q298" s="145">
        <v>0</v>
      </c>
      <c r="R298" s="145">
        <f>Q298*H298</f>
        <v>0</v>
      </c>
      <c r="S298" s="145">
        <v>0</v>
      </c>
      <c r="T298" s="146">
        <f>S298*H298</f>
        <v>0</v>
      </c>
      <c r="AR298" s="147" t="s">
        <v>217</v>
      </c>
      <c r="AT298" s="147" t="s">
        <v>193</v>
      </c>
      <c r="AU298" s="147" t="s">
        <v>85</v>
      </c>
      <c r="AY298" s="17" t="s">
        <v>190</v>
      </c>
      <c r="BE298" s="148">
        <f>IF(N298="základní",J298,0)</f>
        <v>0</v>
      </c>
      <c r="BF298" s="148">
        <f>IF(N298="snížená",J298,0)</f>
        <v>0</v>
      </c>
      <c r="BG298" s="148">
        <f>IF(N298="zákl. přenesená",J298,0)</f>
        <v>0</v>
      </c>
      <c r="BH298" s="148">
        <f>IF(N298="sníž. přenesená",J298,0)</f>
        <v>0</v>
      </c>
      <c r="BI298" s="148">
        <f>IF(N298="nulová",J298,0)</f>
        <v>0</v>
      </c>
      <c r="BJ298" s="17" t="s">
        <v>83</v>
      </c>
      <c r="BK298" s="148">
        <f>ROUND(I298*H298,2)</f>
        <v>0</v>
      </c>
      <c r="BL298" s="17" t="s">
        <v>217</v>
      </c>
      <c r="BM298" s="147" t="s">
        <v>701</v>
      </c>
    </row>
    <row r="299" spans="2:65" s="1" customFormat="1">
      <c r="B299" s="32"/>
      <c r="D299" s="149" t="s">
        <v>200</v>
      </c>
      <c r="F299" s="150" t="s">
        <v>702</v>
      </c>
      <c r="I299" s="151"/>
      <c r="L299" s="32"/>
      <c r="M299" s="152"/>
      <c r="T299" s="56"/>
      <c r="AT299" s="17" t="s">
        <v>200</v>
      </c>
      <c r="AU299" s="17" t="s">
        <v>85</v>
      </c>
    </row>
    <row r="300" spans="2:65" s="12" customFormat="1">
      <c r="B300" s="160"/>
      <c r="D300" s="153" t="s">
        <v>256</v>
      </c>
      <c r="E300" s="161" t="s">
        <v>1</v>
      </c>
      <c r="F300" s="162" t="s">
        <v>689</v>
      </c>
      <c r="H300" s="163">
        <v>235.44</v>
      </c>
      <c r="I300" s="164"/>
      <c r="L300" s="160"/>
      <c r="M300" s="165"/>
      <c r="T300" s="166"/>
      <c r="AT300" s="161" t="s">
        <v>256</v>
      </c>
      <c r="AU300" s="161" t="s">
        <v>85</v>
      </c>
      <c r="AV300" s="12" t="s">
        <v>85</v>
      </c>
      <c r="AW300" s="12" t="s">
        <v>32</v>
      </c>
      <c r="AX300" s="12" t="s">
        <v>83</v>
      </c>
      <c r="AY300" s="161" t="s">
        <v>190</v>
      </c>
    </row>
    <row r="301" spans="2:65" s="1" customFormat="1" ht="16.5" customHeight="1">
      <c r="B301" s="32"/>
      <c r="C301" s="183" t="s">
        <v>327</v>
      </c>
      <c r="D301" s="183" t="s">
        <v>615</v>
      </c>
      <c r="E301" s="184" t="s">
        <v>703</v>
      </c>
      <c r="F301" s="185" t="s">
        <v>704</v>
      </c>
      <c r="G301" s="186" t="s">
        <v>380</v>
      </c>
      <c r="H301" s="187">
        <v>232.40799999999999</v>
      </c>
      <c r="I301" s="188"/>
      <c r="J301" s="189">
        <f>ROUND(I301*H301,2)</f>
        <v>0</v>
      </c>
      <c r="K301" s="185" t="s">
        <v>197</v>
      </c>
      <c r="L301" s="190"/>
      <c r="M301" s="191" t="s">
        <v>1</v>
      </c>
      <c r="N301" s="192" t="s">
        <v>41</v>
      </c>
      <c r="P301" s="145">
        <f>O301*H301</f>
        <v>0</v>
      </c>
      <c r="Q301" s="145">
        <v>1</v>
      </c>
      <c r="R301" s="145">
        <f>Q301*H301</f>
        <v>232.40799999999999</v>
      </c>
      <c r="S301" s="145">
        <v>0</v>
      </c>
      <c r="T301" s="146">
        <f>S301*H301</f>
        <v>0</v>
      </c>
      <c r="AR301" s="147" t="s">
        <v>500</v>
      </c>
      <c r="AT301" s="147" t="s">
        <v>615</v>
      </c>
      <c r="AU301" s="147" t="s">
        <v>85</v>
      </c>
      <c r="AY301" s="17" t="s">
        <v>190</v>
      </c>
      <c r="BE301" s="148">
        <f>IF(N301="základní",J301,0)</f>
        <v>0</v>
      </c>
      <c r="BF301" s="148">
        <f>IF(N301="snížená",J301,0)</f>
        <v>0</v>
      </c>
      <c r="BG301" s="148">
        <f>IF(N301="zákl. přenesená",J301,0)</f>
        <v>0</v>
      </c>
      <c r="BH301" s="148">
        <f>IF(N301="sníž. přenesená",J301,0)</f>
        <v>0</v>
      </c>
      <c r="BI301" s="148">
        <f>IF(N301="nulová",J301,0)</f>
        <v>0</v>
      </c>
      <c r="BJ301" s="17" t="s">
        <v>83</v>
      </c>
      <c r="BK301" s="148">
        <f>ROUND(I301*H301,2)</f>
        <v>0</v>
      </c>
      <c r="BL301" s="17" t="s">
        <v>217</v>
      </c>
      <c r="BM301" s="147" t="s">
        <v>705</v>
      </c>
    </row>
    <row r="302" spans="2:65" s="13" customFormat="1">
      <c r="B302" s="167"/>
      <c r="D302" s="153" t="s">
        <v>256</v>
      </c>
      <c r="E302" s="168" t="s">
        <v>1</v>
      </c>
      <c r="F302" s="169" t="s">
        <v>706</v>
      </c>
      <c r="H302" s="168" t="s">
        <v>1</v>
      </c>
      <c r="I302" s="170"/>
      <c r="L302" s="167"/>
      <c r="M302" s="171"/>
      <c r="T302" s="172"/>
      <c r="AT302" s="168" t="s">
        <v>256</v>
      </c>
      <c r="AU302" s="168" t="s">
        <v>85</v>
      </c>
      <c r="AV302" s="13" t="s">
        <v>83</v>
      </c>
      <c r="AW302" s="13" t="s">
        <v>32</v>
      </c>
      <c r="AX302" s="13" t="s">
        <v>76</v>
      </c>
      <c r="AY302" s="168" t="s">
        <v>190</v>
      </c>
    </row>
    <row r="303" spans="2:65" s="12" customFormat="1">
      <c r="B303" s="160"/>
      <c r="D303" s="153" t="s">
        <v>256</v>
      </c>
      <c r="E303" s="161" t="s">
        <v>1</v>
      </c>
      <c r="F303" s="162" t="s">
        <v>707</v>
      </c>
      <c r="H303" s="163">
        <v>232.40799999999999</v>
      </c>
      <c r="I303" s="164"/>
      <c r="L303" s="160"/>
      <c r="M303" s="165"/>
      <c r="T303" s="166"/>
      <c r="AT303" s="161" t="s">
        <v>256</v>
      </c>
      <c r="AU303" s="161" t="s">
        <v>85</v>
      </c>
      <c r="AV303" s="12" t="s">
        <v>85</v>
      </c>
      <c r="AW303" s="12" t="s">
        <v>32</v>
      </c>
      <c r="AX303" s="12" t="s">
        <v>83</v>
      </c>
      <c r="AY303" s="161" t="s">
        <v>190</v>
      </c>
    </row>
    <row r="304" spans="2:65" s="11" customFormat="1" ht="22.9" customHeight="1">
      <c r="B304" s="124"/>
      <c r="D304" s="125" t="s">
        <v>75</v>
      </c>
      <c r="E304" s="134" t="s">
        <v>85</v>
      </c>
      <c r="F304" s="134" t="s">
        <v>708</v>
      </c>
      <c r="I304" s="127"/>
      <c r="J304" s="135">
        <f>BK304</f>
        <v>0</v>
      </c>
      <c r="L304" s="124"/>
      <c r="M304" s="129"/>
      <c r="P304" s="130">
        <f>SUM(P305:P316)</f>
        <v>0</v>
      </c>
      <c r="R304" s="130">
        <f>SUM(R305:R316)</f>
        <v>20.988483499999997</v>
      </c>
      <c r="T304" s="131">
        <f>SUM(T305:T316)</f>
        <v>0</v>
      </c>
      <c r="AR304" s="125" t="s">
        <v>83</v>
      </c>
      <c r="AT304" s="132" t="s">
        <v>75</v>
      </c>
      <c r="AU304" s="132" t="s">
        <v>83</v>
      </c>
      <c r="AY304" s="125" t="s">
        <v>190</v>
      </c>
      <c r="BK304" s="133">
        <f>SUM(BK305:BK316)</f>
        <v>0</v>
      </c>
    </row>
    <row r="305" spans="2:65" s="1" customFormat="1" ht="44.25" customHeight="1">
      <c r="B305" s="32"/>
      <c r="C305" s="136" t="s">
        <v>332</v>
      </c>
      <c r="D305" s="136" t="s">
        <v>193</v>
      </c>
      <c r="E305" s="137" t="s">
        <v>709</v>
      </c>
      <c r="F305" s="138" t="s">
        <v>710</v>
      </c>
      <c r="G305" s="139" t="s">
        <v>284</v>
      </c>
      <c r="H305" s="140">
        <v>90.45</v>
      </c>
      <c r="I305" s="141"/>
      <c r="J305" s="142">
        <f>ROUND(I305*H305,2)</f>
        <v>0</v>
      </c>
      <c r="K305" s="138" t="s">
        <v>197</v>
      </c>
      <c r="L305" s="32"/>
      <c r="M305" s="143" t="s">
        <v>1</v>
      </c>
      <c r="N305" s="144" t="s">
        <v>41</v>
      </c>
      <c r="P305" s="145">
        <f>O305*H305</f>
        <v>0</v>
      </c>
      <c r="Q305" s="145">
        <v>0</v>
      </c>
      <c r="R305" s="145">
        <f>Q305*H305</f>
        <v>0</v>
      </c>
      <c r="S305" s="145">
        <v>0</v>
      </c>
      <c r="T305" s="146">
        <f>S305*H305</f>
        <v>0</v>
      </c>
      <c r="AR305" s="147" t="s">
        <v>217</v>
      </c>
      <c r="AT305" s="147" t="s">
        <v>193</v>
      </c>
      <c r="AU305" s="147" t="s">
        <v>85</v>
      </c>
      <c r="AY305" s="17" t="s">
        <v>190</v>
      </c>
      <c r="BE305" s="148">
        <f>IF(N305="základní",J305,0)</f>
        <v>0</v>
      </c>
      <c r="BF305" s="148">
        <f>IF(N305="snížená",J305,0)</f>
        <v>0</v>
      </c>
      <c r="BG305" s="148">
        <f>IF(N305="zákl. přenesená",J305,0)</f>
        <v>0</v>
      </c>
      <c r="BH305" s="148">
        <f>IF(N305="sníž. přenesená",J305,0)</f>
        <v>0</v>
      </c>
      <c r="BI305" s="148">
        <f>IF(N305="nulová",J305,0)</f>
        <v>0</v>
      </c>
      <c r="BJ305" s="17" t="s">
        <v>83</v>
      </c>
      <c r="BK305" s="148">
        <f>ROUND(I305*H305,2)</f>
        <v>0</v>
      </c>
      <c r="BL305" s="17" t="s">
        <v>217</v>
      </c>
      <c r="BM305" s="147" t="s">
        <v>711</v>
      </c>
    </row>
    <row r="306" spans="2:65" s="1" customFormat="1">
      <c r="B306" s="32"/>
      <c r="D306" s="149" t="s">
        <v>200</v>
      </c>
      <c r="F306" s="150" t="s">
        <v>712</v>
      </c>
      <c r="I306" s="151"/>
      <c r="L306" s="32"/>
      <c r="M306" s="152"/>
      <c r="T306" s="56"/>
      <c r="AT306" s="17" t="s">
        <v>200</v>
      </c>
      <c r="AU306" s="17" t="s">
        <v>85</v>
      </c>
    </row>
    <row r="307" spans="2:65" s="12" customFormat="1">
      <c r="B307" s="160"/>
      <c r="D307" s="153" t="s">
        <v>256</v>
      </c>
      <c r="E307" s="161" t="s">
        <v>1</v>
      </c>
      <c r="F307" s="162" t="s">
        <v>713</v>
      </c>
      <c r="H307" s="163">
        <v>90.45</v>
      </c>
      <c r="I307" s="164"/>
      <c r="L307" s="160"/>
      <c r="M307" s="165"/>
      <c r="T307" s="166"/>
      <c r="AT307" s="161" t="s">
        <v>256</v>
      </c>
      <c r="AU307" s="161" t="s">
        <v>85</v>
      </c>
      <c r="AV307" s="12" t="s">
        <v>85</v>
      </c>
      <c r="AW307" s="12" t="s">
        <v>32</v>
      </c>
      <c r="AX307" s="12" t="s">
        <v>83</v>
      </c>
      <c r="AY307" s="161" t="s">
        <v>190</v>
      </c>
    </row>
    <row r="308" spans="2:65" s="1" customFormat="1" ht="16.5" customHeight="1">
      <c r="B308" s="32"/>
      <c r="C308" s="136" t="s">
        <v>310</v>
      </c>
      <c r="D308" s="136" t="s">
        <v>193</v>
      </c>
      <c r="E308" s="137" t="s">
        <v>714</v>
      </c>
      <c r="F308" s="138" t="s">
        <v>715</v>
      </c>
      <c r="G308" s="139" t="s">
        <v>284</v>
      </c>
      <c r="H308" s="140">
        <v>3.9249999999999998</v>
      </c>
      <c r="I308" s="141"/>
      <c r="J308" s="142">
        <f>ROUND(I308*H308,2)</f>
        <v>0</v>
      </c>
      <c r="K308" s="138" t="s">
        <v>197</v>
      </c>
      <c r="L308" s="32"/>
      <c r="M308" s="143" t="s">
        <v>1</v>
      </c>
      <c r="N308" s="144" t="s">
        <v>41</v>
      </c>
      <c r="P308" s="145">
        <f>O308*H308</f>
        <v>0</v>
      </c>
      <c r="Q308" s="145">
        <v>2.3010199999999998</v>
      </c>
      <c r="R308" s="145">
        <f>Q308*H308</f>
        <v>9.0315034999999995</v>
      </c>
      <c r="S308" s="145">
        <v>0</v>
      </c>
      <c r="T308" s="146">
        <f>S308*H308</f>
        <v>0</v>
      </c>
      <c r="AR308" s="147" t="s">
        <v>217</v>
      </c>
      <c r="AT308" s="147" t="s">
        <v>193</v>
      </c>
      <c r="AU308" s="147" t="s">
        <v>85</v>
      </c>
      <c r="AY308" s="17" t="s">
        <v>190</v>
      </c>
      <c r="BE308" s="148">
        <f>IF(N308="základní",J308,0)</f>
        <v>0</v>
      </c>
      <c r="BF308" s="148">
        <f>IF(N308="snížená",J308,0)</f>
        <v>0</v>
      </c>
      <c r="BG308" s="148">
        <f>IF(N308="zákl. přenesená",J308,0)</f>
        <v>0</v>
      </c>
      <c r="BH308" s="148">
        <f>IF(N308="sníž. přenesená",J308,0)</f>
        <v>0</v>
      </c>
      <c r="BI308" s="148">
        <f>IF(N308="nulová",J308,0)</f>
        <v>0</v>
      </c>
      <c r="BJ308" s="17" t="s">
        <v>83</v>
      </c>
      <c r="BK308" s="148">
        <f>ROUND(I308*H308,2)</f>
        <v>0</v>
      </c>
      <c r="BL308" s="17" t="s">
        <v>217</v>
      </c>
      <c r="BM308" s="147" t="s">
        <v>716</v>
      </c>
    </row>
    <row r="309" spans="2:65" s="1" customFormat="1">
      <c r="B309" s="32"/>
      <c r="D309" s="149" t="s">
        <v>200</v>
      </c>
      <c r="F309" s="150" t="s">
        <v>717</v>
      </c>
      <c r="I309" s="151"/>
      <c r="L309" s="32"/>
      <c r="M309" s="152"/>
      <c r="T309" s="56"/>
      <c r="AT309" s="17" t="s">
        <v>200</v>
      </c>
      <c r="AU309" s="17" t="s">
        <v>85</v>
      </c>
    </row>
    <row r="310" spans="2:65" s="12" customFormat="1">
      <c r="B310" s="160"/>
      <c r="D310" s="153" t="s">
        <v>256</v>
      </c>
      <c r="E310" s="161" t="s">
        <v>1</v>
      </c>
      <c r="F310" s="162" t="s">
        <v>718</v>
      </c>
      <c r="H310" s="163">
        <v>3.9249999999999998</v>
      </c>
      <c r="I310" s="164"/>
      <c r="L310" s="160"/>
      <c r="M310" s="165"/>
      <c r="T310" s="166"/>
      <c r="AT310" s="161" t="s">
        <v>256</v>
      </c>
      <c r="AU310" s="161" t="s">
        <v>85</v>
      </c>
      <c r="AV310" s="12" t="s">
        <v>85</v>
      </c>
      <c r="AW310" s="12" t="s">
        <v>32</v>
      </c>
      <c r="AX310" s="12" t="s">
        <v>83</v>
      </c>
      <c r="AY310" s="161" t="s">
        <v>190</v>
      </c>
    </row>
    <row r="311" spans="2:65" s="1" customFormat="1" ht="21.75" customHeight="1">
      <c r="B311" s="32"/>
      <c r="C311" s="136" t="s">
        <v>337</v>
      </c>
      <c r="D311" s="136" t="s">
        <v>193</v>
      </c>
      <c r="E311" s="137" t="s">
        <v>719</v>
      </c>
      <c r="F311" s="138" t="s">
        <v>720</v>
      </c>
      <c r="G311" s="139" t="s">
        <v>284</v>
      </c>
      <c r="H311" s="140">
        <v>6.125</v>
      </c>
      <c r="I311" s="141"/>
      <c r="J311" s="142">
        <f>ROUND(I311*H311,2)</f>
        <v>0</v>
      </c>
      <c r="K311" s="138" t="s">
        <v>197</v>
      </c>
      <c r="L311" s="32"/>
      <c r="M311" s="143" t="s">
        <v>1</v>
      </c>
      <c r="N311" s="144" t="s">
        <v>41</v>
      </c>
      <c r="P311" s="145">
        <f>O311*H311</f>
        <v>0</v>
      </c>
      <c r="Q311" s="145">
        <v>1.92</v>
      </c>
      <c r="R311" s="145">
        <f>Q311*H311</f>
        <v>11.76</v>
      </c>
      <c r="S311" s="145">
        <v>0</v>
      </c>
      <c r="T311" s="146">
        <f>S311*H311</f>
        <v>0</v>
      </c>
      <c r="AR311" s="147" t="s">
        <v>217</v>
      </c>
      <c r="AT311" s="147" t="s">
        <v>193</v>
      </c>
      <c r="AU311" s="147" t="s">
        <v>85</v>
      </c>
      <c r="AY311" s="17" t="s">
        <v>190</v>
      </c>
      <c r="BE311" s="148">
        <f>IF(N311="základní",J311,0)</f>
        <v>0</v>
      </c>
      <c r="BF311" s="148">
        <f>IF(N311="snížená",J311,0)</f>
        <v>0</v>
      </c>
      <c r="BG311" s="148">
        <f>IF(N311="zákl. přenesená",J311,0)</f>
        <v>0</v>
      </c>
      <c r="BH311" s="148">
        <f>IF(N311="sníž. přenesená",J311,0)</f>
        <v>0</v>
      </c>
      <c r="BI311" s="148">
        <f>IF(N311="nulová",J311,0)</f>
        <v>0</v>
      </c>
      <c r="BJ311" s="17" t="s">
        <v>83</v>
      </c>
      <c r="BK311" s="148">
        <f>ROUND(I311*H311,2)</f>
        <v>0</v>
      </c>
      <c r="BL311" s="17" t="s">
        <v>217</v>
      </c>
      <c r="BM311" s="147" t="s">
        <v>721</v>
      </c>
    </row>
    <row r="312" spans="2:65" s="1" customFormat="1">
      <c r="B312" s="32"/>
      <c r="D312" s="149" t="s">
        <v>200</v>
      </c>
      <c r="F312" s="150" t="s">
        <v>722</v>
      </c>
      <c r="I312" s="151"/>
      <c r="L312" s="32"/>
      <c r="M312" s="152"/>
      <c r="T312" s="56"/>
      <c r="AT312" s="17" t="s">
        <v>200</v>
      </c>
      <c r="AU312" s="17" t="s">
        <v>85</v>
      </c>
    </row>
    <row r="313" spans="2:65" s="12" customFormat="1">
      <c r="B313" s="160"/>
      <c r="D313" s="153" t="s">
        <v>256</v>
      </c>
      <c r="E313" s="161" t="s">
        <v>1</v>
      </c>
      <c r="F313" s="162" t="s">
        <v>723</v>
      </c>
      <c r="H313" s="163">
        <v>6.125</v>
      </c>
      <c r="I313" s="164"/>
      <c r="L313" s="160"/>
      <c r="M313" s="165"/>
      <c r="T313" s="166"/>
      <c r="AT313" s="161" t="s">
        <v>256</v>
      </c>
      <c r="AU313" s="161" t="s">
        <v>85</v>
      </c>
      <c r="AV313" s="12" t="s">
        <v>85</v>
      </c>
      <c r="AW313" s="12" t="s">
        <v>32</v>
      </c>
      <c r="AX313" s="12" t="s">
        <v>83</v>
      </c>
      <c r="AY313" s="161" t="s">
        <v>190</v>
      </c>
    </row>
    <row r="314" spans="2:65" s="1" customFormat="1" ht="24.2" customHeight="1">
      <c r="B314" s="32"/>
      <c r="C314" s="136" t="s">
        <v>360</v>
      </c>
      <c r="D314" s="136" t="s">
        <v>193</v>
      </c>
      <c r="E314" s="137" t="s">
        <v>724</v>
      </c>
      <c r="F314" s="138" t="s">
        <v>725</v>
      </c>
      <c r="G314" s="139" t="s">
        <v>435</v>
      </c>
      <c r="H314" s="140">
        <v>402</v>
      </c>
      <c r="I314" s="141"/>
      <c r="J314" s="142">
        <f>ROUND(I314*H314,2)</f>
        <v>0</v>
      </c>
      <c r="K314" s="138" t="s">
        <v>197</v>
      </c>
      <c r="L314" s="32"/>
      <c r="M314" s="143" t="s">
        <v>1</v>
      </c>
      <c r="N314" s="144" t="s">
        <v>41</v>
      </c>
      <c r="P314" s="145">
        <f>O314*H314</f>
        <v>0</v>
      </c>
      <c r="Q314" s="145">
        <v>4.8999999999999998E-4</v>
      </c>
      <c r="R314" s="145">
        <f>Q314*H314</f>
        <v>0.19697999999999999</v>
      </c>
      <c r="S314" s="145">
        <v>0</v>
      </c>
      <c r="T314" s="146">
        <f>S314*H314</f>
        <v>0</v>
      </c>
      <c r="AR314" s="147" t="s">
        <v>217</v>
      </c>
      <c r="AT314" s="147" t="s">
        <v>193</v>
      </c>
      <c r="AU314" s="147" t="s">
        <v>85</v>
      </c>
      <c r="AY314" s="17" t="s">
        <v>190</v>
      </c>
      <c r="BE314" s="148">
        <f>IF(N314="základní",J314,0)</f>
        <v>0</v>
      </c>
      <c r="BF314" s="148">
        <f>IF(N314="snížená",J314,0)</f>
        <v>0</v>
      </c>
      <c r="BG314" s="148">
        <f>IF(N314="zákl. přenesená",J314,0)</f>
        <v>0</v>
      </c>
      <c r="BH314" s="148">
        <f>IF(N314="sníž. přenesená",J314,0)</f>
        <v>0</v>
      </c>
      <c r="BI314" s="148">
        <f>IF(N314="nulová",J314,0)</f>
        <v>0</v>
      </c>
      <c r="BJ314" s="17" t="s">
        <v>83</v>
      </c>
      <c r="BK314" s="148">
        <f>ROUND(I314*H314,2)</f>
        <v>0</v>
      </c>
      <c r="BL314" s="17" t="s">
        <v>217</v>
      </c>
      <c r="BM314" s="147" t="s">
        <v>726</v>
      </c>
    </row>
    <row r="315" spans="2:65" s="1" customFormat="1">
      <c r="B315" s="32"/>
      <c r="D315" s="149" t="s">
        <v>200</v>
      </c>
      <c r="F315" s="150" t="s">
        <v>727</v>
      </c>
      <c r="I315" s="151"/>
      <c r="L315" s="32"/>
      <c r="M315" s="152"/>
      <c r="T315" s="56"/>
      <c r="AT315" s="17" t="s">
        <v>200</v>
      </c>
      <c r="AU315" s="17" t="s">
        <v>85</v>
      </c>
    </row>
    <row r="316" spans="2:65" s="12" customFormat="1">
      <c r="B316" s="160"/>
      <c r="D316" s="153" t="s">
        <v>256</v>
      </c>
      <c r="E316" s="161" t="s">
        <v>1</v>
      </c>
      <c r="F316" s="162" t="s">
        <v>728</v>
      </c>
      <c r="H316" s="163">
        <v>402</v>
      </c>
      <c r="I316" s="164"/>
      <c r="L316" s="160"/>
      <c r="M316" s="165"/>
      <c r="T316" s="166"/>
      <c r="AT316" s="161" t="s">
        <v>256</v>
      </c>
      <c r="AU316" s="161" t="s">
        <v>85</v>
      </c>
      <c r="AV316" s="12" t="s">
        <v>85</v>
      </c>
      <c r="AW316" s="12" t="s">
        <v>32</v>
      </c>
      <c r="AX316" s="12" t="s">
        <v>83</v>
      </c>
      <c r="AY316" s="161" t="s">
        <v>190</v>
      </c>
    </row>
    <row r="317" spans="2:65" s="11" customFormat="1" ht="22.9" customHeight="1">
      <c r="B317" s="124"/>
      <c r="D317" s="125" t="s">
        <v>75</v>
      </c>
      <c r="E317" s="134" t="s">
        <v>217</v>
      </c>
      <c r="F317" s="134" t="s">
        <v>729</v>
      </c>
      <c r="I317" s="127"/>
      <c r="J317" s="135">
        <f>BK317</f>
        <v>0</v>
      </c>
      <c r="L317" s="124"/>
      <c r="M317" s="129"/>
      <c r="P317" s="130">
        <f>SUM(P318:P322)</f>
        <v>0</v>
      </c>
      <c r="R317" s="130">
        <f>SUM(R318:R322)</f>
        <v>0</v>
      </c>
      <c r="T317" s="131">
        <f>SUM(T318:T322)</f>
        <v>0</v>
      </c>
      <c r="AR317" s="125" t="s">
        <v>83</v>
      </c>
      <c r="AT317" s="132" t="s">
        <v>75</v>
      </c>
      <c r="AU317" s="132" t="s">
        <v>83</v>
      </c>
      <c r="AY317" s="125" t="s">
        <v>190</v>
      </c>
      <c r="BK317" s="133">
        <f>SUM(BK318:BK322)</f>
        <v>0</v>
      </c>
    </row>
    <row r="318" spans="2:65" s="1" customFormat="1" ht="33" customHeight="1">
      <c r="B318" s="32"/>
      <c r="C318" s="136" t="s">
        <v>372</v>
      </c>
      <c r="D318" s="136" t="s">
        <v>193</v>
      </c>
      <c r="E318" s="137" t="s">
        <v>730</v>
      </c>
      <c r="F318" s="138" t="s">
        <v>731</v>
      </c>
      <c r="G318" s="139" t="s">
        <v>284</v>
      </c>
      <c r="H318" s="140">
        <v>14.8</v>
      </c>
      <c r="I318" s="141"/>
      <c r="J318" s="142">
        <f>ROUND(I318*H318,2)</f>
        <v>0</v>
      </c>
      <c r="K318" s="138" t="s">
        <v>1</v>
      </c>
      <c r="L318" s="32"/>
      <c r="M318" s="143" t="s">
        <v>1</v>
      </c>
      <c r="N318" s="144" t="s">
        <v>41</v>
      </c>
      <c r="P318" s="145">
        <f>O318*H318</f>
        <v>0</v>
      </c>
      <c r="Q318" s="145">
        <v>0</v>
      </c>
      <c r="R318" s="145">
        <f>Q318*H318</f>
        <v>0</v>
      </c>
      <c r="S318" s="145">
        <v>0</v>
      </c>
      <c r="T318" s="146">
        <f>S318*H318</f>
        <v>0</v>
      </c>
      <c r="AR318" s="147" t="s">
        <v>217</v>
      </c>
      <c r="AT318" s="147" t="s">
        <v>193</v>
      </c>
      <c r="AU318" s="147" t="s">
        <v>85</v>
      </c>
      <c r="AY318" s="17" t="s">
        <v>190</v>
      </c>
      <c r="BE318" s="148">
        <f>IF(N318="základní",J318,0)</f>
        <v>0</v>
      </c>
      <c r="BF318" s="148">
        <f>IF(N318="snížená",J318,0)</f>
        <v>0</v>
      </c>
      <c r="BG318" s="148">
        <f>IF(N318="zákl. přenesená",J318,0)</f>
        <v>0</v>
      </c>
      <c r="BH318" s="148">
        <f>IF(N318="sníž. přenesená",J318,0)</f>
        <v>0</v>
      </c>
      <c r="BI318" s="148">
        <f>IF(N318="nulová",J318,0)</f>
        <v>0</v>
      </c>
      <c r="BJ318" s="17" t="s">
        <v>83</v>
      </c>
      <c r="BK318" s="148">
        <f>ROUND(I318*H318,2)</f>
        <v>0</v>
      </c>
      <c r="BL318" s="17" t="s">
        <v>217</v>
      </c>
      <c r="BM318" s="147" t="s">
        <v>732</v>
      </c>
    </row>
    <row r="319" spans="2:65" s="12" customFormat="1">
      <c r="B319" s="160"/>
      <c r="D319" s="153" t="s">
        <v>256</v>
      </c>
      <c r="E319" s="161" t="s">
        <v>1</v>
      </c>
      <c r="F319" s="162" t="s">
        <v>550</v>
      </c>
      <c r="H319" s="163">
        <v>13.3</v>
      </c>
      <c r="I319" s="164"/>
      <c r="L319" s="160"/>
      <c r="M319" s="165"/>
      <c r="T319" s="166"/>
      <c r="AT319" s="161" t="s">
        <v>256</v>
      </c>
      <c r="AU319" s="161" t="s">
        <v>85</v>
      </c>
      <c r="AV319" s="12" t="s">
        <v>85</v>
      </c>
      <c r="AW319" s="12" t="s">
        <v>32</v>
      </c>
      <c r="AX319" s="12" t="s">
        <v>76</v>
      </c>
      <c r="AY319" s="161" t="s">
        <v>190</v>
      </c>
    </row>
    <row r="320" spans="2:65" s="12" customFormat="1">
      <c r="B320" s="160"/>
      <c r="D320" s="153" t="s">
        <v>256</v>
      </c>
      <c r="E320" s="161" t="s">
        <v>1</v>
      </c>
      <c r="F320" s="162" t="s">
        <v>733</v>
      </c>
      <c r="H320" s="163">
        <v>14.8</v>
      </c>
      <c r="I320" s="164"/>
      <c r="L320" s="160"/>
      <c r="M320" s="165"/>
      <c r="T320" s="166"/>
      <c r="AT320" s="161" t="s">
        <v>256</v>
      </c>
      <c r="AU320" s="161" t="s">
        <v>85</v>
      </c>
      <c r="AV320" s="12" t="s">
        <v>85</v>
      </c>
      <c r="AW320" s="12" t="s">
        <v>32</v>
      </c>
      <c r="AX320" s="12" t="s">
        <v>83</v>
      </c>
      <c r="AY320" s="161" t="s">
        <v>190</v>
      </c>
    </row>
    <row r="321" spans="2:65" s="1" customFormat="1" ht="37.9" customHeight="1">
      <c r="B321" s="32"/>
      <c r="C321" s="136" t="s">
        <v>447</v>
      </c>
      <c r="D321" s="136" t="s">
        <v>193</v>
      </c>
      <c r="E321" s="137" t="s">
        <v>734</v>
      </c>
      <c r="F321" s="138" t="s">
        <v>735</v>
      </c>
      <c r="G321" s="139" t="s">
        <v>284</v>
      </c>
      <c r="H321" s="140">
        <v>5.7</v>
      </c>
      <c r="I321" s="141"/>
      <c r="J321" s="142">
        <f>ROUND(I321*H321,2)</f>
        <v>0</v>
      </c>
      <c r="K321" s="138" t="s">
        <v>1</v>
      </c>
      <c r="L321" s="32"/>
      <c r="M321" s="143" t="s">
        <v>1</v>
      </c>
      <c r="N321" s="144" t="s">
        <v>41</v>
      </c>
      <c r="P321" s="145">
        <f>O321*H321</f>
        <v>0</v>
      </c>
      <c r="Q321" s="145">
        <v>0</v>
      </c>
      <c r="R321" s="145">
        <f>Q321*H321</f>
        <v>0</v>
      </c>
      <c r="S321" s="145">
        <v>0</v>
      </c>
      <c r="T321" s="146">
        <f>S321*H321</f>
        <v>0</v>
      </c>
      <c r="AR321" s="147" t="s">
        <v>217</v>
      </c>
      <c r="AT321" s="147" t="s">
        <v>193</v>
      </c>
      <c r="AU321" s="147" t="s">
        <v>85</v>
      </c>
      <c r="AY321" s="17" t="s">
        <v>190</v>
      </c>
      <c r="BE321" s="148">
        <f>IF(N321="základní",J321,0)</f>
        <v>0</v>
      </c>
      <c r="BF321" s="148">
        <f>IF(N321="snížená",J321,0)</f>
        <v>0</v>
      </c>
      <c r="BG321" s="148">
        <f>IF(N321="zákl. přenesená",J321,0)</f>
        <v>0</v>
      </c>
      <c r="BH321" s="148">
        <f>IF(N321="sníž. přenesená",J321,0)</f>
        <v>0</v>
      </c>
      <c r="BI321" s="148">
        <f>IF(N321="nulová",J321,0)</f>
        <v>0</v>
      </c>
      <c r="BJ321" s="17" t="s">
        <v>83</v>
      </c>
      <c r="BK321" s="148">
        <f>ROUND(I321*H321,2)</f>
        <v>0</v>
      </c>
      <c r="BL321" s="17" t="s">
        <v>217</v>
      </c>
      <c r="BM321" s="147" t="s">
        <v>736</v>
      </c>
    </row>
    <row r="322" spans="2:65" s="12" customFormat="1">
      <c r="B322" s="160"/>
      <c r="D322" s="153" t="s">
        <v>256</v>
      </c>
      <c r="E322" s="161" t="s">
        <v>1</v>
      </c>
      <c r="F322" s="162" t="s">
        <v>737</v>
      </c>
      <c r="H322" s="163">
        <v>5.7</v>
      </c>
      <c r="I322" s="164"/>
      <c r="L322" s="160"/>
      <c r="M322" s="165"/>
      <c r="T322" s="166"/>
      <c r="AT322" s="161" t="s">
        <v>256</v>
      </c>
      <c r="AU322" s="161" t="s">
        <v>85</v>
      </c>
      <c r="AV322" s="12" t="s">
        <v>85</v>
      </c>
      <c r="AW322" s="12" t="s">
        <v>32</v>
      </c>
      <c r="AX322" s="12" t="s">
        <v>83</v>
      </c>
      <c r="AY322" s="161" t="s">
        <v>190</v>
      </c>
    </row>
    <row r="323" spans="2:65" s="11" customFormat="1" ht="22.9" customHeight="1">
      <c r="B323" s="124"/>
      <c r="D323" s="125" t="s">
        <v>75</v>
      </c>
      <c r="E323" s="134" t="s">
        <v>189</v>
      </c>
      <c r="F323" s="134" t="s">
        <v>738</v>
      </c>
      <c r="I323" s="127"/>
      <c r="J323" s="135">
        <f>BK323</f>
        <v>0</v>
      </c>
      <c r="L323" s="124"/>
      <c r="M323" s="129"/>
      <c r="P323" s="130">
        <f>SUM(P324:P420)</f>
        <v>0</v>
      </c>
      <c r="R323" s="130">
        <f>SUM(R324:R420)</f>
        <v>238.00118000000003</v>
      </c>
      <c r="T323" s="131">
        <f>SUM(T324:T420)</f>
        <v>0</v>
      </c>
      <c r="AR323" s="125" t="s">
        <v>83</v>
      </c>
      <c r="AT323" s="132" t="s">
        <v>75</v>
      </c>
      <c r="AU323" s="132" t="s">
        <v>83</v>
      </c>
      <c r="AY323" s="125" t="s">
        <v>190</v>
      </c>
      <c r="BK323" s="133">
        <f>SUM(BK324:BK420)</f>
        <v>0</v>
      </c>
    </row>
    <row r="324" spans="2:65" s="1" customFormat="1" ht="33" customHeight="1">
      <c r="B324" s="32"/>
      <c r="C324" s="136" t="s">
        <v>452</v>
      </c>
      <c r="D324" s="136" t="s">
        <v>193</v>
      </c>
      <c r="E324" s="137" t="s">
        <v>739</v>
      </c>
      <c r="F324" s="138" t="s">
        <v>740</v>
      </c>
      <c r="G324" s="139" t="s">
        <v>253</v>
      </c>
      <c r="H324" s="140">
        <v>34</v>
      </c>
      <c r="I324" s="141"/>
      <c r="J324" s="142">
        <f>ROUND(I324*H324,2)</f>
        <v>0</v>
      </c>
      <c r="K324" s="138" t="s">
        <v>197</v>
      </c>
      <c r="L324" s="32"/>
      <c r="M324" s="143" t="s">
        <v>1</v>
      </c>
      <c r="N324" s="144" t="s">
        <v>41</v>
      </c>
      <c r="P324" s="145">
        <f>O324*H324</f>
        <v>0</v>
      </c>
      <c r="Q324" s="145">
        <v>0</v>
      </c>
      <c r="R324" s="145">
        <f>Q324*H324</f>
        <v>0</v>
      </c>
      <c r="S324" s="145">
        <v>0</v>
      </c>
      <c r="T324" s="146">
        <f>S324*H324</f>
        <v>0</v>
      </c>
      <c r="AR324" s="147" t="s">
        <v>217</v>
      </c>
      <c r="AT324" s="147" t="s">
        <v>193</v>
      </c>
      <c r="AU324" s="147" t="s">
        <v>85</v>
      </c>
      <c r="AY324" s="17" t="s">
        <v>190</v>
      </c>
      <c r="BE324" s="148">
        <f>IF(N324="základní",J324,0)</f>
        <v>0</v>
      </c>
      <c r="BF324" s="148">
        <f>IF(N324="snížená",J324,0)</f>
        <v>0</v>
      </c>
      <c r="BG324" s="148">
        <f>IF(N324="zákl. přenesená",J324,0)</f>
        <v>0</v>
      </c>
      <c r="BH324" s="148">
        <f>IF(N324="sníž. přenesená",J324,0)</f>
        <v>0</v>
      </c>
      <c r="BI324" s="148">
        <f>IF(N324="nulová",J324,0)</f>
        <v>0</v>
      </c>
      <c r="BJ324" s="17" t="s">
        <v>83</v>
      </c>
      <c r="BK324" s="148">
        <f>ROUND(I324*H324,2)</f>
        <v>0</v>
      </c>
      <c r="BL324" s="17" t="s">
        <v>217</v>
      </c>
      <c r="BM324" s="147" t="s">
        <v>741</v>
      </c>
    </row>
    <row r="325" spans="2:65" s="1" customFormat="1">
      <c r="B325" s="32"/>
      <c r="D325" s="149" t="s">
        <v>200</v>
      </c>
      <c r="F325" s="150" t="s">
        <v>742</v>
      </c>
      <c r="I325" s="151"/>
      <c r="L325" s="32"/>
      <c r="M325" s="152"/>
      <c r="T325" s="56"/>
      <c r="AT325" s="17" t="s">
        <v>200</v>
      </c>
      <c r="AU325" s="17" t="s">
        <v>85</v>
      </c>
    </row>
    <row r="326" spans="2:65" s="13" customFormat="1">
      <c r="B326" s="167"/>
      <c r="D326" s="153" t="s">
        <v>256</v>
      </c>
      <c r="E326" s="168" t="s">
        <v>1</v>
      </c>
      <c r="F326" s="169" t="s">
        <v>743</v>
      </c>
      <c r="H326" s="168" t="s">
        <v>1</v>
      </c>
      <c r="I326" s="170"/>
      <c r="L326" s="167"/>
      <c r="M326" s="171"/>
      <c r="T326" s="172"/>
      <c r="AT326" s="168" t="s">
        <v>256</v>
      </c>
      <c r="AU326" s="168" t="s">
        <v>85</v>
      </c>
      <c r="AV326" s="13" t="s">
        <v>83</v>
      </c>
      <c r="AW326" s="13" t="s">
        <v>32</v>
      </c>
      <c r="AX326" s="13" t="s">
        <v>76</v>
      </c>
      <c r="AY326" s="168" t="s">
        <v>190</v>
      </c>
    </row>
    <row r="327" spans="2:65" s="12" customFormat="1">
      <c r="B327" s="160"/>
      <c r="D327" s="153" t="s">
        <v>256</v>
      </c>
      <c r="E327" s="161" t="s">
        <v>1</v>
      </c>
      <c r="F327" s="162" t="s">
        <v>744</v>
      </c>
      <c r="H327" s="163">
        <v>19</v>
      </c>
      <c r="I327" s="164"/>
      <c r="L327" s="160"/>
      <c r="M327" s="165"/>
      <c r="T327" s="166"/>
      <c r="AT327" s="161" t="s">
        <v>256</v>
      </c>
      <c r="AU327" s="161" t="s">
        <v>85</v>
      </c>
      <c r="AV327" s="12" t="s">
        <v>85</v>
      </c>
      <c r="AW327" s="12" t="s">
        <v>32</v>
      </c>
      <c r="AX327" s="12" t="s">
        <v>76</v>
      </c>
      <c r="AY327" s="161" t="s">
        <v>190</v>
      </c>
    </row>
    <row r="328" spans="2:65" s="12" customFormat="1">
      <c r="B328" s="160"/>
      <c r="D328" s="153" t="s">
        <v>256</v>
      </c>
      <c r="E328" s="161" t="s">
        <v>1</v>
      </c>
      <c r="F328" s="162" t="s">
        <v>745</v>
      </c>
      <c r="H328" s="163">
        <v>15</v>
      </c>
      <c r="I328" s="164"/>
      <c r="L328" s="160"/>
      <c r="M328" s="165"/>
      <c r="T328" s="166"/>
      <c r="AT328" s="161" t="s">
        <v>256</v>
      </c>
      <c r="AU328" s="161" t="s">
        <v>85</v>
      </c>
      <c r="AV328" s="12" t="s">
        <v>85</v>
      </c>
      <c r="AW328" s="12" t="s">
        <v>32</v>
      </c>
      <c r="AX328" s="12" t="s">
        <v>76</v>
      </c>
      <c r="AY328" s="161" t="s">
        <v>190</v>
      </c>
    </row>
    <row r="329" spans="2:65" s="14" customFormat="1">
      <c r="B329" s="173"/>
      <c r="D329" s="153" t="s">
        <v>256</v>
      </c>
      <c r="E329" s="174" t="s">
        <v>1</v>
      </c>
      <c r="F329" s="175" t="s">
        <v>267</v>
      </c>
      <c r="H329" s="176">
        <v>34</v>
      </c>
      <c r="I329" s="177"/>
      <c r="L329" s="173"/>
      <c r="M329" s="178"/>
      <c r="T329" s="179"/>
      <c r="AT329" s="174" t="s">
        <v>256</v>
      </c>
      <c r="AU329" s="174" t="s">
        <v>85</v>
      </c>
      <c r="AV329" s="14" t="s">
        <v>217</v>
      </c>
      <c r="AW329" s="14" t="s">
        <v>32</v>
      </c>
      <c r="AX329" s="14" t="s">
        <v>83</v>
      </c>
      <c r="AY329" s="174" t="s">
        <v>190</v>
      </c>
    </row>
    <row r="330" spans="2:65" s="1" customFormat="1" ht="33" customHeight="1">
      <c r="B330" s="32"/>
      <c r="C330" s="136" t="s">
        <v>439</v>
      </c>
      <c r="D330" s="136" t="s">
        <v>193</v>
      </c>
      <c r="E330" s="137" t="s">
        <v>746</v>
      </c>
      <c r="F330" s="138" t="s">
        <v>747</v>
      </c>
      <c r="G330" s="139" t="s">
        <v>253</v>
      </c>
      <c r="H330" s="140">
        <v>80.150000000000006</v>
      </c>
      <c r="I330" s="141"/>
      <c r="J330" s="142">
        <f>ROUND(I330*H330,2)</f>
        <v>0</v>
      </c>
      <c r="K330" s="138" t="s">
        <v>197</v>
      </c>
      <c r="L330" s="32"/>
      <c r="M330" s="143" t="s">
        <v>1</v>
      </c>
      <c r="N330" s="144" t="s">
        <v>41</v>
      </c>
      <c r="P330" s="145">
        <f>O330*H330</f>
        <v>0</v>
      </c>
      <c r="Q330" s="145">
        <v>0</v>
      </c>
      <c r="R330" s="145">
        <f>Q330*H330</f>
        <v>0</v>
      </c>
      <c r="S330" s="145">
        <v>0</v>
      </c>
      <c r="T330" s="146">
        <f>S330*H330</f>
        <v>0</v>
      </c>
      <c r="AR330" s="147" t="s">
        <v>217</v>
      </c>
      <c r="AT330" s="147" t="s">
        <v>193</v>
      </c>
      <c r="AU330" s="147" t="s">
        <v>85</v>
      </c>
      <c r="AY330" s="17" t="s">
        <v>190</v>
      </c>
      <c r="BE330" s="148">
        <f>IF(N330="základní",J330,0)</f>
        <v>0</v>
      </c>
      <c r="BF330" s="148">
        <f>IF(N330="snížená",J330,0)</f>
        <v>0</v>
      </c>
      <c r="BG330" s="148">
        <f>IF(N330="zákl. přenesená",J330,0)</f>
        <v>0</v>
      </c>
      <c r="BH330" s="148">
        <f>IF(N330="sníž. přenesená",J330,0)</f>
        <v>0</v>
      </c>
      <c r="BI330" s="148">
        <f>IF(N330="nulová",J330,0)</f>
        <v>0</v>
      </c>
      <c r="BJ330" s="17" t="s">
        <v>83</v>
      </c>
      <c r="BK330" s="148">
        <f>ROUND(I330*H330,2)</f>
        <v>0</v>
      </c>
      <c r="BL330" s="17" t="s">
        <v>217</v>
      </c>
      <c r="BM330" s="147" t="s">
        <v>748</v>
      </c>
    </row>
    <row r="331" spans="2:65" s="1" customFormat="1">
      <c r="B331" s="32"/>
      <c r="D331" s="149" t="s">
        <v>200</v>
      </c>
      <c r="F331" s="150" t="s">
        <v>749</v>
      </c>
      <c r="I331" s="151"/>
      <c r="L331" s="32"/>
      <c r="M331" s="152"/>
      <c r="T331" s="56"/>
      <c r="AT331" s="17" t="s">
        <v>200</v>
      </c>
      <c r="AU331" s="17" t="s">
        <v>85</v>
      </c>
    </row>
    <row r="332" spans="2:65" s="12" customFormat="1">
      <c r="B332" s="160"/>
      <c r="D332" s="153" t="s">
        <v>256</v>
      </c>
      <c r="E332" s="161" t="s">
        <v>1</v>
      </c>
      <c r="F332" s="162" t="s">
        <v>750</v>
      </c>
      <c r="H332" s="163">
        <v>66.5</v>
      </c>
      <c r="I332" s="164"/>
      <c r="L332" s="160"/>
      <c r="M332" s="165"/>
      <c r="T332" s="166"/>
      <c r="AT332" s="161" t="s">
        <v>256</v>
      </c>
      <c r="AU332" s="161" t="s">
        <v>85</v>
      </c>
      <c r="AV332" s="12" t="s">
        <v>85</v>
      </c>
      <c r="AW332" s="12" t="s">
        <v>32</v>
      </c>
      <c r="AX332" s="12" t="s">
        <v>76</v>
      </c>
      <c r="AY332" s="161" t="s">
        <v>190</v>
      </c>
    </row>
    <row r="333" spans="2:65" s="12" customFormat="1">
      <c r="B333" s="160"/>
      <c r="D333" s="153" t="s">
        <v>256</v>
      </c>
      <c r="E333" s="161" t="s">
        <v>1</v>
      </c>
      <c r="F333" s="162" t="s">
        <v>751</v>
      </c>
      <c r="H333" s="163">
        <v>13.65</v>
      </c>
      <c r="I333" s="164"/>
      <c r="L333" s="160"/>
      <c r="M333" s="165"/>
      <c r="T333" s="166"/>
      <c r="AT333" s="161" t="s">
        <v>256</v>
      </c>
      <c r="AU333" s="161" t="s">
        <v>85</v>
      </c>
      <c r="AV333" s="12" t="s">
        <v>85</v>
      </c>
      <c r="AW333" s="12" t="s">
        <v>32</v>
      </c>
      <c r="AX333" s="12" t="s">
        <v>76</v>
      </c>
      <c r="AY333" s="161" t="s">
        <v>190</v>
      </c>
    </row>
    <row r="334" spans="2:65" s="14" customFormat="1">
      <c r="B334" s="173"/>
      <c r="D334" s="153" t="s">
        <v>256</v>
      </c>
      <c r="E334" s="174" t="s">
        <v>1</v>
      </c>
      <c r="F334" s="175" t="s">
        <v>267</v>
      </c>
      <c r="H334" s="176">
        <v>80.150000000000006</v>
      </c>
      <c r="I334" s="177"/>
      <c r="L334" s="173"/>
      <c r="M334" s="178"/>
      <c r="T334" s="179"/>
      <c r="AT334" s="174" t="s">
        <v>256</v>
      </c>
      <c r="AU334" s="174" t="s">
        <v>85</v>
      </c>
      <c r="AV334" s="14" t="s">
        <v>217</v>
      </c>
      <c r="AW334" s="14" t="s">
        <v>32</v>
      </c>
      <c r="AX334" s="14" t="s">
        <v>83</v>
      </c>
      <c r="AY334" s="174" t="s">
        <v>190</v>
      </c>
    </row>
    <row r="335" spans="2:65" s="1" customFormat="1" ht="33" customHeight="1">
      <c r="B335" s="32"/>
      <c r="C335" s="136" t="s">
        <v>425</v>
      </c>
      <c r="D335" s="136" t="s">
        <v>193</v>
      </c>
      <c r="E335" s="137" t="s">
        <v>752</v>
      </c>
      <c r="F335" s="138" t="s">
        <v>753</v>
      </c>
      <c r="G335" s="139" t="s">
        <v>253</v>
      </c>
      <c r="H335" s="140">
        <v>54.5</v>
      </c>
      <c r="I335" s="141"/>
      <c r="J335" s="142">
        <f>ROUND(I335*H335,2)</f>
        <v>0</v>
      </c>
      <c r="K335" s="138" t="s">
        <v>197</v>
      </c>
      <c r="L335" s="32"/>
      <c r="M335" s="143" t="s">
        <v>1</v>
      </c>
      <c r="N335" s="144" t="s">
        <v>41</v>
      </c>
      <c r="P335" s="145">
        <f>O335*H335</f>
        <v>0</v>
      </c>
      <c r="Q335" s="145">
        <v>0</v>
      </c>
      <c r="R335" s="145">
        <f>Q335*H335</f>
        <v>0</v>
      </c>
      <c r="S335" s="145">
        <v>0</v>
      </c>
      <c r="T335" s="146">
        <f>S335*H335</f>
        <v>0</v>
      </c>
      <c r="AR335" s="147" t="s">
        <v>217</v>
      </c>
      <c r="AT335" s="147" t="s">
        <v>193</v>
      </c>
      <c r="AU335" s="147" t="s">
        <v>85</v>
      </c>
      <c r="AY335" s="17" t="s">
        <v>190</v>
      </c>
      <c r="BE335" s="148">
        <f>IF(N335="základní",J335,0)</f>
        <v>0</v>
      </c>
      <c r="BF335" s="148">
        <f>IF(N335="snížená",J335,0)</f>
        <v>0</v>
      </c>
      <c r="BG335" s="148">
        <f>IF(N335="zákl. přenesená",J335,0)</f>
        <v>0</v>
      </c>
      <c r="BH335" s="148">
        <f>IF(N335="sníž. přenesená",J335,0)</f>
        <v>0</v>
      </c>
      <c r="BI335" s="148">
        <f>IF(N335="nulová",J335,0)</f>
        <v>0</v>
      </c>
      <c r="BJ335" s="17" t="s">
        <v>83</v>
      </c>
      <c r="BK335" s="148">
        <f>ROUND(I335*H335,2)</f>
        <v>0</v>
      </c>
      <c r="BL335" s="17" t="s">
        <v>217</v>
      </c>
      <c r="BM335" s="147" t="s">
        <v>754</v>
      </c>
    </row>
    <row r="336" spans="2:65" s="1" customFormat="1">
      <c r="B336" s="32"/>
      <c r="D336" s="149" t="s">
        <v>200</v>
      </c>
      <c r="F336" s="150" t="s">
        <v>755</v>
      </c>
      <c r="I336" s="151"/>
      <c r="L336" s="32"/>
      <c r="M336" s="152"/>
      <c r="T336" s="56"/>
      <c r="AT336" s="17" t="s">
        <v>200</v>
      </c>
      <c r="AU336" s="17" t="s">
        <v>85</v>
      </c>
    </row>
    <row r="337" spans="2:65" s="13" customFormat="1">
      <c r="B337" s="167"/>
      <c r="D337" s="153" t="s">
        <v>256</v>
      </c>
      <c r="E337" s="168" t="s">
        <v>1</v>
      </c>
      <c r="F337" s="169" t="s">
        <v>743</v>
      </c>
      <c r="H337" s="168" t="s">
        <v>1</v>
      </c>
      <c r="I337" s="170"/>
      <c r="L337" s="167"/>
      <c r="M337" s="171"/>
      <c r="T337" s="172"/>
      <c r="AT337" s="168" t="s">
        <v>256</v>
      </c>
      <c r="AU337" s="168" t="s">
        <v>85</v>
      </c>
      <c r="AV337" s="13" t="s">
        <v>83</v>
      </c>
      <c r="AW337" s="13" t="s">
        <v>32</v>
      </c>
      <c r="AX337" s="13" t="s">
        <v>76</v>
      </c>
      <c r="AY337" s="168" t="s">
        <v>190</v>
      </c>
    </row>
    <row r="338" spans="2:65" s="12" customFormat="1">
      <c r="B338" s="160"/>
      <c r="D338" s="153" t="s">
        <v>256</v>
      </c>
      <c r="E338" s="161" t="s">
        <v>1</v>
      </c>
      <c r="F338" s="162" t="s">
        <v>756</v>
      </c>
      <c r="H338" s="163">
        <v>54.5</v>
      </c>
      <c r="I338" s="164"/>
      <c r="L338" s="160"/>
      <c r="M338" s="165"/>
      <c r="T338" s="166"/>
      <c r="AT338" s="161" t="s">
        <v>256</v>
      </c>
      <c r="AU338" s="161" t="s">
        <v>85</v>
      </c>
      <c r="AV338" s="12" t="s">
        <v>85</v>
      </c>
      <c r="AW338" s="12" t="s">
        <v>32</v>
      </c>
      <c r="AX338" s="12" t="s">
        <v>83</v>
      </c>
      <c r="AY338" s="161" t="s">
        <v>190</v>
      </c>
    </row>
    <row r="339" spans="2:65" s="1" customFormat="1" ht="33" customHeight="1">
      <c r="B339" s="32"/>
      <c r="C339" s="136" t="s">
        <v>757</v>
      </c>
      <c r="D339" s="136" t="s">
        <v>193</v>
      </c>
      <c r="E339" s="137" t="s">
        <v>758</v>
      </c>
      <c r="F339" s="138" t="s">
        <v>759</v>
      </c>
      <c r="G339" s="139" t="s">
        <v>253</v>
      </c>
      <c r="H339" s="140">
        <v>3909.7</v>
      </c>
      <c r="I339" s="141"/>
      <c r="J339" s="142">
        <f>ROUND(I339*H339,2)</f>
        <v>0</v>
      </c>
      <c r="K339" s="138" t="s">
        <v>197</v>
      </c>
      <c r="L339" s="32"/>
      <c r="M339" s="143" t="s">
        <v>1</v>
      </c>
      <c r="N339" s="144" t="s">
        <v>41</v>
      </c>
      <c r="P339" s="145">
        <f>O339*H339</f>
        <v>0</v>
      </c>
      <c r="Q339" s="145">
        <v>0</v>
      </c>
      <c r="R339" s="145">
        <f>Q339*H339</f>
        <v>0</v>
      </c>
      <c r="S339" s="145">
        <v>0</v>
      </c>
      <c r="T339" s="146">
        <f>S339*H339</f>
        <v>0</v>
      </c>
      <c r="AR339" s="147" t="s">
        <v>217</v>
      </c>
      <c r="AT339" s="147" t="s">
        <v>193</v>
      </c>
      <c r="AU339" s="147" t="s">
        <v>85</v>
      </c>
      <c r="AY339" s="17" t="s">
        <v>190</v>
      </c>
      <c r="BE339" s="148">
        <f>IF(N339="základní",J339,0)</f>
        <v>0</v>
      </c>
      <c r="BF339" s="148">
        <f>IF(N339="snížená",J339,0)</f>
        <v>0</v>
      </c>
      <c r="BG339" s="148">
        <f>IF(N339="zákl. přenesená",J339,0)</f>
        <v>0</v>
      </c>
      <c r="BH339" s="148">
        <f>IF(N339="sníž. přenesená",J339,0)</f>
        <v>0</v>
      </c>
      <c r="BI339" s="148">
        <f>IF(N339="nulová",J339,0)</f>
        <v>0</v>
      </c>
      <c r="BJ339" s="17" t="s">
        <v>83</v>
      </c>
      <c r="BK339" s="148">
        <f>ROUND(I339*H339,2)</f>
        <v>0</v>
      </c>
      <c r="BL339" s="17" t="s">
        <v>217</v>
      </c>
      <c r="BM339" s="147" t="s">
        <v>760</v>
      </c>
    </row>
    <row r="340" spans="2:65" s="1" customFormat="1">
      <c r="B340" s="32"/>
      <c r="D340" s="149" t="s">
        <v>200</v>
      </c>
      <c r="F340" s="150" t="s">
        <v>761</v>
      </c>
      <c r="I340" s="151"/>
      <c r="L340" s="32"/>
      <c r="M340" s="152"/>
      <c r="T340" s="56"/>
      <c r="AT340" s="17" t="s">
        <v>200</v>
      </c>
      <c r="AU340" s="17" t="s">
        <v>85</v>
      </c>
    </row>
    <row r="341" spans="2:65" s="13" customFormat="1">
      <c r="B341" s="167"/>
      <c r="D341" s="153" t="s">
        <v>256</v>
      </c>
      <c r="E341" s="168" t="s">
        <v>1</v>
      </c>
      <c r="F341" s="169" t="s">
        <v>762</v>
      </c>
      <c r="H341" s="168" t="s">
        <v>1</v>
      </c>
      <c r="I341" s="170"/>
      <c r="L341" s="167"/>
      <c r="M341" s="171"/>
      <c r="T341" s="172"/>
      <c r="AT341" s="168" t="s">
        <v>256</v>
      </c>
      <c r="AU341" s="168" t="s">
        <v>85</v>
      </c>
      <c r="AV341" s="13" t="s">
        <v>83</v>
      </c>
      <c r="AW341" s="13" t="s">
        <v>32</v>
      </c>
      <c r="AX341" s="13" t="s">
        <v>76</v>
      </c>
      <c r="AY341" s="168" t="s">
        <v>190</v>
      </c>
    </row>
    <row r="342" spans="2:65" s="12" customFormat="1">
      <c r="B342" s="160"/>
      <c r="D342" s="153" t="s">
        <v>256</v>
      </c>
      <c r="E342" s="161" t="s">
        <v>1</v>
      </c>
      <c r="F342" s="162" t="s">
        <v>763</v>
      </c>
      <c r="H342" s="163">
        <v>3355</v>
      </c>
      <c r="I342" s="164"/>
      <c r="L342" s="160"/>
      <c r="M342" s="165"/>
      <c r="T342" s="166"/>
      <c r="AT342" s="161" t="s">
        <v>256</v>
      </c>
      <c r="AU342" s="161" t="s">
        <v>85</v>
      </c>
      <c r="AV342" s="12" t="s">
        <v>85</v>
      </c>
      <c r="AW342" s="12" t="s">
        <v>32</v>
      </c>
      <c r="AX342" s="12" t="s">
        <v>76</v>
      </c>
      <c r="AY342" s="161" t="s">
        <v>190</v>
      </c>
    </row>
    <row r="343" spans="2:65" s="12" customFormat="1">
      <c r="B343" s="160"/>
      <c r="D343" s="153" t="s">
        <v>256</v>
      </c>
      <c r="E343" s="161" t="s">
        <v>1</v>
      </c>
      <c r="F343" s="162" t="s">
        <v>764</v>
      </c>
      <c r="H343" s="163">
        <v>139.5</v>
      </c>
      <c r="I343" s="164"/>
      <c r="L343" s="160"/>
      <c r="M343" s="165"/>
      <c r="T343" s="166"/>
      <c r="AT343" s="161" t="s">
        <v>256</v>
      </c>
      <c r="AU343" s="161" t="s">
        <v>85</v>
      </c>
      <c r="AV343" s="12" t="s">
        <v>85</v>
      </c>
      <c r="AW343" s="12" t="s">
        <v>32</v>
      </c>
      <c r="AX343" s="12" t="s">
        <v>76</v>
      </c>
      <c r="AY343" s="161" t="s">
        <v>190</v>
      </c>
    </row>
    <row r="344" spans="2:65" s="12" customFormat="1">
      <c r="B344" s="160"/>
      <c r="D344" s="153" t="s">
        <v>256</v>
      </c>
      <c r="E344" s="161" t="s">
        <v>1</v>
      </c>
      <c r="F344" s="162" t="s">
        <v>765</v>
      </c>
      <c r="H344" s="163">
        <v>408.2</v>
      </c>
      <c r="I344" s="164"/>
      <c r="L344" s="160"/>
      <c r="M344" s="165"/>
      <c r="T344" s="166"/>
      <c r="AT344" s="161" t="s">
        <v>256</v>
      </c>
      <c r="AU344" s="161" t="s">
        <v>85</v>
      </c>
      <c r="AV344" s="12" t="s">
        <v>85</v>
      </c>
      <c r="AW344" s="12" t="s">
        <v>32</v>
      </c>
      <c r="AX344" s="12" t="s">
        <v>76</v>
      </c>
      <c r="AY344" s="161" t="s">
        <v>190</v>
      </c>
    </row>
    <row r="345" spans="2:65" s="15" customFormat="1">
      <c r="B345" s="193"/>
      <c r="D345" s="153" t="s">
        <v>256</v>
      </c>
      <c r="E345" s="194" t="s">
        <v>1</v>
      </c>
      <c r="F345" s="195" t="s">
        <v>640</v>
      </c>
      <c r="H345" s="196">
        <v>3902.7</v>
      </c>
      <c r="I345" s="197"/>
      <c r="L345" s="193"/>
      <c r="M345" s="198"/>
      <c r="T345" s="199"/>
      <c r="AT345" s="194" t="s">
        <v>256</v>
      </c>
      <c r="AU345" s="194" t="s">
        <v>85</v>
      </c>
      <c r="AV345" s="15" t="s">
        <v>209</v>
      </c>
      <c r="AW345" s="15" t="s">
        <v>32</v>
      </c>
      <c r="AX345" s="15" t="s">
        <v>76</v>
      </c>
      <c r="AY345" s="194" t="s">
        <v>190</v>
      </c>
    </row>
    <row r="346" spans="2:65" s="12" customFormat="1">
      <c r="B346" s="160"/>
      <c r="D346" s="153" t="s">
        <v>256</v>
      </c>
      <c r="E346" s="161" t="s">
        <v>1</v>
      </c>
      <c r="F346" s="162" t="s">
        <v>766</v>
      </c>
      <c r="H346" s="163">
        <v>7</v>
      </c>
      <c r="I346" s="164"/>
      <c r="L346" s="160"/>
      <c r="M346" s="165"/>
      <c r="T346" s="166"/>
      <c r="AT346" s="161" t="s">
        <v>256</v>
      </c>
      <c r="AU346" s="161" t="s">
        <v>85</v>
      </c>
      <c r="AV346" s="12" t="s">
        <v>85</v>
      </c>
      <c r="AW346" s="12" t="s">
        <v>32</v>
      </c>
      <c r="AX346" s="12" t="s">
        <v>76</v>
      </c>
      <c r="AY346" s="161" t="s">
        <v>190</v>
      </c>
    </row>
    <row r="347" spans="2:65" s="14" customFormat="1">
      <c r="B347" s="173"/>
      <c r="D347" s="153" t="s">
        <v>256</v>
      </c>
      <c r="E347" s="174" t="s">
        <v>1</v>
      </c>
      <c r="F347" s="175" t="s">
        <v>267</v>
      </c>
      <c r="H347" s="176">
        <v>3909.7</v>
      </c>
      <c r="I347" s="177"/>
      <c r="L347" s="173"/>
      <c r="M347" s="178"/>
      <c r="T347" s="179"/>
      <c r="AT347" s="174" t="s">
        <v>256</v>
      </c>
      <c r="AU347" s="174" t="s">
        <v>85</v>
      </c>
      <c r="AV347" s="14" t="s">
        <v>217</v>
      </c>
      <c r="AW347" s="14" t="s">
        <v>32</v>
      </c>
      <c r="AX347" s="14" t="s">
        <v>83</v>
      </c>
      <c r="AY347" s="174" t="s">
        <v>190</v>
      </c>
    </row>
    <row r="348" spans="2:65" s="1" customFormat="1" ht="49.15" customHeight="1">
      <c r="B348" s="32"/>
      <c r="C348" s="136" t="s">
        <v>432</v>
      </c>
      <c r="D348" s="136" t="s">
        <v>193</v>
      </c>
      <c r="E348" s="137" t="s">
        <v>767</v>
      </c>
      <c r="F348" s="138" t="s">
        <v>768</v>
      </c>
      <c r="G348" s="139" t="s">
        <v>253</v>
      </c>
      <c r="H348" s="140">
        <v>3228</v>
      </c>
      <c r="I348" s="141"/>
      <c r="J348" s="142">
        <f>ROUND(I348*H348,2)</f>
        <v>0</v>
      </c>
      <c r="K348" s="138" t="s">
        <v>197</v>
      </c>
      <c r="L348" s="32"/>
      <c r="M348" s="143" t="s">
        <v>1</v>
      </c>
      <c r="N348" s="144" t="s">
        <v>41</v>
      </c>
      <c r="P348" s="145">
        <f>O348*H348</f>
        <v>0</v>
      </c>
      <c r="Q348" s="145">
        <v>0</v>
      </c>
      <c r="R348" s="145">
        <f>Q348*H348</f>
        <v>0</v>
      </c>
      <c r="S348" s="145">
        <v>0</v>
      </c>
      <c r="T348" s="146">
        <f>S348*H348</f>
        <v>0</v>
      </c>
      <c r="AR348" s="147" t="s">
        <v>217</v>
      </c>
      <c r="AT348" s="147" t="s">
        <v>193</v>
      </c>
      <c r="AU348" s="147" t="s">
        <v>85</v>
      </c>
      <c r="AY348" s="17" t="s">
        <v>190</v>
      </c>
      <c r="BE348" s="148">
        <f>IF(N348="základní",J348,0)</f>
        <v>0</v>
      </c>
      <c r="BF348" s="148">
        <f>IF(N348="snížená",J348,0)</f>
        <v>0</v>
      </c>
      <c r="BG348" s="148">
        <f>IF(N348="zákl. přenesená",J348,0)</f>
        <v>0</v>
      </c>
      <c r="BH348" s="148">
        <f>IF(N348="sníž. přenesená",J348,0)</f>
        <v>0</v>
      </c>
      <c r="BI348" s="148">
        <f>IF(N348="nulová",J348,0)</f>
        <v>0</v>
      </c>
      <c r="BJ348" s="17" t="s">
        <v>83</v>
      </c>
      <c r="BK348" s="148">
        <f>ROUND(I348*H348,2)</f>
        <v>0</v>
      </c>
      <c r="BL348" s="17" t="s">
        <v>217</v>
      </c>
      <c r="BM348" s="147" t="s">
        <v>769</v>
      </c>
    </row>
    <row r="349" spans="2:65" s="1" customFormat="1">
      <c r="B349" s="32"/>
      <c r="D349" s="149" t="s">
        <v>200</v>
      </c>
      <c r="F349" s="150" t="s">
        <v>770</v>
      </c>
      <c r="I349" s="151"/>
      <c r="L349" s="32"/>
      <c r="M349" s="152"/>
      <c r="T349" s="56"/>
      <c r="AT349" s="17" t="s">
        <v>200</v>
      </c>
      <c r="AU349" s="17" t="s">
        <v>85</v>
      </c>
    </row>
    <row r="350" spans="2:65" s="12" customFormat="1">
      <c r="B350" s="160"/>
      <c r="D350" s="153" t="s">
        <v>256</v>
      </c>
      <c r="E350" s="161" t="s">
        <v>1</v>
      </c>
      <c r="F350" s="162" t="s">
        <v>771</v>
      </c>
      <c r="H350" s="163">
        <v>3228</v>
      </c>
      <c r="I350" s="164"/>
      <c r="L350" s="160"/>
      <c r="M350" s="165"/>
      <c r="T350" s="166"/>
      <c r="AT350" s="161" t="s">
        <v>256</v>
      </c>
      <c r="AU350" s="161" t="s">
        <v>85</v>
      </c>
      <c r="AV350" s="12" t="s">
        <v>85</v>
      </c>
      <c r="AW350" s="12" t="s">
        <v>32</v>
      </c>
      <c r="AX350" s="12" t="s">
        <v>83</v>
      </c>
      <c r="AY350" s="161" t="s">
        <v>190</v>
      </c>
    </row>
    <row r="351" spans="2:65" s="1" customFormat="1" ht="37.9" customHeight="1">
      <c r="B351" s="32"/>
      <c r="C351" s="136" t="s">
        <v>772</v>
      </c>
      <c r="D351" s="136" t="s">
        <v>193</v>
      </c>
      <c r="E351" s="137" t="s">
        <v>773</v>
      </c>
      <c r="F351" s="138" t="s">
        <v>774</v>
      </c>
      <c r="G351" s="139" t="s">
        <v>253</v>
      </c>
      <c r="H351" s="140">
        <v>7</v>
      </c>
      <c r="I351" s="141"/>
      <c r="J351" s="142">
        <f>ROUND(I351*H351,2)</f>
        <v>0</v>
      </c>
      <c r="K351" s="138" t="s">
        <v>197</v>
      </c>
      <c r="L351" s="32"/>
      <c r="M351" s="143" t="s">
        <v>1</v>
      </c>
      <c r="N351" s="144" t="s">
        <v>41</v>
      </c>
      <c r="P351" s="145">
        <f>O351*H351</f>
        <v>0</v>
      </c>
      <c r="Q351" s="145">
        <v>0</v>
      </c>
      <c r="R351" s="145">
        <f>Q351*H351</f>
        <v>0</v>
      </c>
      <c r="S351" s="145">
        <v>0</v>
      </c>
      <c r="T351" s="146">
        <f>S351*H351</f>
        <v>0</v>
      </c>
      <c r="AR351" s="147" t="s">
        <v>217</v>
      </c>
      <c r="AT351" s="147" t="s">
        <v>193</v>
      </c>
      <c r="AU351" s="147" t="s">
        <v>85</v>
      </c>
      <c r="AY351" s="17" t="s">
        <v>190</v>
      </c>
      <c r="BE351" s="148">
        <f>IF(N351="základní",J351,0)</f>
        <v>0</v>
      </c>
      <c r="BF351" s="148">
        <f>IF(N351="snížená",J351,0)</f>
        <v>0</v>
      </c>
      <c r="BG351" s="148">
        <f>IF(N351="zákl. přenesená",J351,0)</f>
        <v>0</v>
      </c>
      <c r="BH351" s="148">
        <f>IF(N351="sníž. přenesená",J351,0)</f>
        <v>0</v>
      </c>
      <c r="BI351" s="148">
        <f>IF(N351="nulová",J351,0)</f>
        <v>0</v>
      </c>
      <c r="BJ351" s="17" t="s">
        <v>83</v>
      </c>
      <c r="BK351" s="148">
        <f>ROUND(I351*H351,2)</f>
        <v>0</v>
      </c>
      <c r="BL351" s="17" t="s">
        <v>217</v>
      </c>
      <c r="BM351" s="147" t="s">
        <v>775</v>
      </c>
    </row>
    <row r="352" spans="2:65" s="1" customFormat="1">
      <c r="B352" s="32"/>
      <c r="D352" s="149" t="s">
        <v>200</v>
      </c>
      <c r="F352" s="150" t="s">
        <v>776</v>
      </c>
      <c r="I352" s="151"/>
      <c r="L352" s="32"/>
      <c r="M352" s="152"/>
      <c r="T352" s="56"/>
      <c r="AT352" s="17" t="s">
        <v>200</v>
      </c>
      <c r="AU352" s="17" t="s">
        <v>85</v>
      </c>
    </row>
    <row r="353" spans="2:65" s="12" customFormat="1">
      <c r="B353" s="160"/>
      <c r="D353" s="153" t="s">
        <v>256</v>
      </c>
      <c r="E353" s="161" t="s">
        <v>1</v>
      </c>
      <c r="F353" s="162" t="s">
        <v>766</v>
      </c>
      <c r="H353" s="163">
        <v>7</v>
      </c>
      <c r="I353" s="164"/>
      <c r="L353" s="160"/>
      <c r="M353" s="165"/>
      <c r="T353" s="166"/>
      <c r="AT353" s="161" t="s">
        <v>256</v>
      </c>
      <c r="AU353" s="161" t="s">
        <v>85</v>
      </c>
      <c r="AV353" s="12" t="s">
        <v>85</v>
      </c>
      <c r="AW353" s="12" t="s">
        <v>32</v>
      </c>
      <c r="AX353" s="12" t="s">
        <v>83</v>
      </c>
      <c r="AY353" s="161" t="s">
        <v>190</v>
      </c>
    </row>
    <row r="354" spans="2:65" s="1" customFormat="1" ht="37.9" customHeight="1">
      <c r="B354" s="32"/>
      <c r="C354" s="136" t="s">
        <v>777</v>
      </c>
      <c r="D354" s="136" t="s">
        <v>193</v>
      </c>
      <c r="E354" s="137" t="s">
        <v>778</v>
      </c>
      <c r="F354" s="138" t="s">
        <v>779</v>
      </c>
      <c r="G354" s="139" t="s">
        <v>253</v>
      </c>
      <c r="H354" s="140">
        <v>3714.3</v>
      </c>
      <c r="I354" s="141"/>
      <c r="J354" s="142">
        <f>ROUND(I354*H354,2)</f>
        <v>0</v>
      </c>
      <c r="K354" s="138" t="s">
        <v>197</v>
      </c>
      <c r="L354" s="32"/>
      <c r="M354" s="143" t="s">
        <v>1</v>
      </c>
      <c r="N354" s="144" t="s">
        <v>41</v>
      </c>
      <c r="P354" s="145">
        <f>O354*H354</f>
        <v>0</v>
      </c>
      <c r="Q354" s="145">
        <v>0</v>
      </c>
      <c r="R354" s="145">
        <f>Q354*H354</f>
        <v>0</v>
      </c>
      <c r="S354" s="145">
        <v>0</v>
      </c>
      <c r="T354" s="146">
        <f>S354*H354</f>
        <v>0</v>
      </c>
      <c r="AR354" s="147" t="s">
        <v>217</v>
      </c>
      <c r="AT354" s="147" t="s">
        <v>193</v>
      </c>
      <c r="AU354" s="147" t="s">
        <v>85</v>
      </c>
      <c r="AY354" s="17" t="s">
        <v>190</v>
      </c>
      <c r="BE354" s="148">
        <f>IF(N354="základní",J354,0)</f>
        <v>0</v>
      </c>
      <c r="BF354" s="148">
        <f>IF(N354="snížená",J354,0)</f>
        <v>0</v>
      </c>
      <c r="BG354" s="148">
        <f>IF(N354="zákl. přenesená",J354,0)</f>
        <v>0</v>
      </c>
      <c r="BH354" s="148">
        <f>IF(N354="sníž. přenesená",J354,0)</f>
        <v>0</v>
      </c>
      <c r="BI354" s="148">
        <f>IF(N354="nulová",J354,0)</f>
        <v>0</v>
      </c>
      <c r="BJ354" s="17" t="s">
        <v>83</v>
      </c>
      <c r="BK354" s="148">
        <f>ROUND(I354*H354,2)</f>
        <v>0</v>
      </c>
      <c r="BL354" s="17" t="s">
        <v>217</v>
      </c>
      <c r="BM354" s="147" t="s">
        <v>780</v>
      </c>
    </row>
    <row r="355" spans="2:65" s="1" customFormat="1">
      <c r="B355" s="32"/>
      <c r="D355" s="149" t="s">
        <v>200</v>
      </c>
      <c r="F355" s="150" t="s">
        <v>781</v>
      </c>
      <c r="I355" s="151"/>
      <c r="L355" s="32"/>
      <c r="M355" s="152"/>
      <c r="T355" s="56"/>
      <c r="AT355" s="17" t="s">
        <v>200</v>
      </c>
      <c r="AU355" s="17" t="s">
        <v>85</v>
      </c>
    </row>
    <row r="356" spans="2:65" s="12" customFormat="1">
      <c r="B356" s="160"/>
      <c r="D356" s="153" t="s">
        <v>256</v>
      </c>
      <c r="E356" s="161" t="s">
        <v>1</v>
      </c>
      <c r="F356" s="162" t="s">
        <v>763</v>
      </c>
      <c r="H356" s="163">
        <v>3355</v>
      </c>
      <c r="I356" s="164"/>
      <c r="L356" s="160"/>
      <c r="M356" s="165"/>
      <c r="T356" s="166"/>
      <c r="AT356" s="161" t="s">
        <v>256</v>
      </c>
      <c r="AU356" s="161" t="s">
        <v>85</v>
      </c>
      <c r="AV356" s="12" t="s">
        <v>85</v>
      </c>
      <c r="AW356" s="12" t="s">
        <v>32</v>
      </c>
      <c r="AX356" s="12" t="s">
        <v>76</v>
      </c>
      <c r="AY356" s="161" t="s">
        <v>190</v>
      </c>
    </row>
    <row r="357" spans="2:65" s="12" customFormat="1">
      <c r="B357" s="160"/>
      <c r="D357" s="153" t="s">
        <v>256</v>
      </c>
      <c r="E357" s="161" t="s">
        <v>1</v>
      </c>
      <c r="F357" s="162" t="s">
        <v>764</v>
      </c>
      <c r="H357" s="163">
        <v>139.5</v>
      </c>
      <c r="I357" s="164"/>
      <c r="L357" s="160"/>
      <c r="M357" s="165"/>
      <c r="T357" s="166"/>
      <c r="AT357" s="161" t="s">
        <v>256</v>
      </c>
      <c r="AU357" s="161" t="s">
        <v>85</v>
      </c>
      <c r="AV357" s="12" t="s">
        <v>85</v>
      </c>
      <c r="AW357" s="12" t="s">
        <v>32</v>
      </c>
      <c r="AX357" s="12" t="s">
        <v>76</v>
      </c>
      <c r="AY357" s="161" t="s">
        <v>190</v>
      </c>
    </row>
    <row r="358" spans="2:65" s="12" customFormat="1">
      <c r="B358" s="160"/>
      <c r="D358" s="153" t="s">
        <v>256</v>
      </c>
      <c r="E358" s="161" t="s">
        <v>1</v>
      </c>
      <c r="F358" s="162" t="s">
        <v>782</v>
      </c>
      <c r="H358" s="163">
        <v>219.8</v>
      </c>
      <c r="I358" s="164"/>
      <c r="L358" s="160"/>
      <c r="M358" s="165"/>
      <c r="T358" s="166"/>
      <c r="AT358" s="161" t="s">
        <v>256</v>
      </c>
      <c r="AU358" s="161" t="s">
        <v>85</v>
      </c>
      <c r="AV358" s="12" t="s">
        <v>85</v>
      </c>
      <c r="AW358" s="12" t="s">
        <v>32</v>
      </c>
      <c r="AX358" s="12" t="s">
        <v>76</v>
      </c>
      <c r="AY358" s="161" t="s">
        <v>190</v>
      </c>
    </row>
    <row r="359" spans="2:65" s="14" customFormat="1">
      <c r="B359" s="173"/>
      <c r="D359" s="153" t="s">
        <v>256</v>
      </c>
      <c r="E359" s="174" t="s">
        <v>1</v>
      </c>
      <c r="F359" s="175" t="s">
        <v>267</v>
      </c>
      <c r="H359" s="176">
        <v>3714.3</v>
      </c>
      <c r="I359" s="177"/>
      <c r="L359" s="173"/>
      <c r="M359" s="178"/>
      <c r="T359" s="179"/>
      <c r="AT359" s="174" t="s">
        <v>256</v>
      </c>
      <c r="AU359" s="174" t="s">
        <v>85</v>
      </c>
      <c r="AV359" s="14" t="s">
        <v>217</v>
      </c>
      <c r="AW359" s="14" t="s">
        <v>32</v>
      </c>
      <c r="AX359" s="14" t="s">
        <v>83</v>
      </c>
      <c r="AY359" s="174" t="s">
        <v>190</v>
      </c>
    </row>
    <row r="360" spans="2:65" s="1" customFormat="1" ht="37.9" customHeight="1">
      <c r="B360" s="32"/>
      <c r="C360" s="136" t="s">
        <v>783</v>
      </c>
      <c r="D360" s="136" t="s">
        <v>193</v>
      </c>
      <c r="E360" s="137" t="s">
        <v>784</v>
      </c>
      <c r="F360" s="138" t="s">
        <v>785</v>
      </c>
      <c r="G360" s="139" t="s">
        <v>253</v>
      </c>
      <c r="H360" s="140">
        <v>80.150000000000006</v>
      </c>
      <c r="I360" s="141"/>
      <c r="J360" s="142">
        <f>ROUND(I360*H360,2)</f>
        <v>0</v>
      </c>
      <c r="K360" s="138" t="s">
        <v>197</v>
      </c>
      <c r="L360" s="32"/>
      <c r="M360" s="143" t="s">
        <v>1</v>
      </c>
      <c r="N360" s="144" t="s">
        <v>41</v>
      </c>
      <c r="P360" s="145">
        <f>O360*H360</f>
        <v>0</v>
      </c>
      <c r="Q360" s="145">
        <v>0</v>
      </c>
      <c r="R360" s="145">
        <f>Q360*H360</f>
        <v>0</v>
      </c>
      <c r="S360" s="145">
        <v>0</v>
      </c>
      <c r="T360" s="146">
        <f>S360*H360</f>
        <v>0</v>
      </c>
      <c r="AR360" s="147" t="s">
        <v>217</v>
      </c>
      <c r="AT360" s="147" t="s">
        <v>193</v>
      </c>
      <c r="AU360" s="147" t="s">
        <v>85</v>
      </c>
      <c r="AY360" s="17" t="s">
        <v>190</v>
      </c>
      <c r="BE360" s="148">
        <f>IF(N360="základní",J360,0)</f>
        <v>0</v>
      </c>
      <c r="BF360" s="148">
        <f>IF(N360="snížená",J360,0)</f>
        <v>0</v>
      </c>
      <c r="BG360" s="148">
        <f>IF(N360="zákl. přenesená",J360,0)</f>
        <v>0</v>
      </c>
      <c r="BH360" s="148">
        <f>IF(N360="sníž. přenesená",J360,0)</f>
        <v>0</v>
      </c>
      <c r="BI360" s="148">
        <f>IF(N360="nulová",J360,0)</f>
        <v>0</v>
      </c>
      <c r="BJ360" s="17" t="s">
        <v>83</v>
      </c>
      <c r="BK360" s="148">
        <f>ROUND(I360*H360,2)</f>
        <v>0</v>
      </c>
      <c r="BL360" s="17" t="s">
        <v>217</v>
      </c>
      <c r="BM360" s="147" t="s">
        <v>786</v>
      </c>
    </row>
    <row r="361" spans="2:65" s="1" customFormat="1">
      <c r="B361" s="32"/>
      <c r="D361" s="149" t="s">
        <v>200</v>
      </c>
      <c r="F361" s="150" t="s">
        <v>787</v>
      </c>
      <c r="I361" s="151"/>
      <c r="L361" s="32"/>
      <c r="M361" s="152"/>
      <c r="T361" s="56"/>
      <c r="AT361" s="17" t="s">
        <v>200</v>
      </c>
      <c r="AU361" s="17" t="s">
        <v>85</v>
      </c>
    </row>
    <row r="362" spans="2:65" s="12" customFormat="1">
      <c r="B362" s="160"/>
      <c r="D362" s="153" t="s">
        <v>256</v>
      </c>
      <c r="E362" s="161" t="s">
        <v>1</v>
      </c>
      <c r="F362" s="162" t="s">
        <v>788</v>
      </c>
      <c r="H362" s="163">
        <v>80.150000000000006</v>
      </c>
      <c r="I362" s="164"/>
      <c r="L362" s="160"/>
      <c r="M362" s="165"/>
      <c r="T362" s="166"/>
      <c r="AT362" s="161" t="s">
        <v>256</v>
      </c>
      <c r="AU362" s="161" t="s">
        <v>85</v>
      </c>
      <c r="AV362" s="12" t="s">
        <v>85</v>
      </c>
      <c r="AW362" s="12" t="s">
        <v>32</v>
      </c>
      <c r="AX362" s="12" t="s">
        <v>83</v>
      </c>
      <c r="AY362" s="161" t="s">
        <v>190</v>
      </c>
    </row>
    <row r="363" spans="2:65" s="1" customFormat="1" ht="24.2" customHeight="1">
      <c r="B363" s="32"/>
      <c r="C363" s="136" t="s">
        <v>789</v>
      </c>
      <c r="D363" s="136" t="s">
        <v>193</v>
      </c>
      <c r="E363" s="137" t="s">
        <v>790</v>
      </c>
      <c r="F363" s="138" t="s">
        <v>791</v>
      </c>
      <c r="G363" s="139" t="s">
        <v>284</v>
      </c>
      <c r="H363" s="140">
        <v>66</v>
      </c>
      <c r="I363" s="141"/>
      <c r="J363" s="142">
        <f>ROUND(I363*H363,2)</f>
        <v>0</v>
      </c>
      <c r="K363" s="138" t="s">
        <v>197</v>
      </c>
      <c r="L363" s="32"/>
      <c r="M363" s="143" t="s">
        <v>1</v>
      </c>
      <c r="N363" s="144" t="s">
        <v>41</v>
      </c>
      <c r="P363" s="145">
        <f>O363*H363</f>
        <v>0</v>
      </c>
      <c r="Q363" s="145">
        <v>0</v>
      </c>
      <c r="R363" s="145">
        <f>Q363*H363</f>
        <v>0</v>
      </c>
      <c r="S363" s="145">
        <v>0</v>
      </c>
      <c r="T363" s="146">
        <f>S363*H363</f>
        <v>0</v>
      </c>
      <c r="AR363" s="147" t="s">
        <v>217</v>
      </c>
      <c r="AT363" s="147" t="s">
        <v>193</v>
      </c>
      <c r="AU363" s="147" t="s">
        <v>85</v>
      </c>
      <c r="AY363" s="17" t="s">
        <v>190</v>
      </c>
      <c r="BE363" s="148">
        <f>IF(N363="základní",J363,0)</f>
        <v>0</v>
      </c>
      <c r="BF363" s="148">
        <f>IF(N363="snížená",J363,0)</f>
        <v>0</v>
      </c>
      <c r="BG363" s="148">
        <f>IF(N363="zákl. přenesená",J363,0)</f>
        <v>0</v>
      </c>
      <c r="BH363" s="148">
        <f>IF(N363="sníž. přenesená",J363,0)</f>
        <v>0</v>
      </c>
      <c r="BI363" s="148">
        <f>IF(N363="nulová",J363,0)</f>
        <v>0</v>
      </c>
      <c r="BJ363" s="17" t="s">
        <v>83</v>
      </c>
      <c r="BK363" s="148">
        <f>ROUND(I363*H363,2)</f>
        <v>0</v>
      </c>
      <c r="BL363" s="17" t="s">
        <v>217</v>
      </c>
      <c r="BM363" s="147" t="s">
        <v>792</v>
      </c>
    </row>
    <row r="364" spans="2:65" s="1" customFormat="1">
      <c r="B364" s="32"/>
      <c r="D364" s="149" t="s">
        <v>200</v>
      </c>
      <c r="F364" s="150" t="s">
        <v>793</v>
      </c>
      <c r="I364" s="151"/>
      <c r="L364" s="32"/>
      <c r="M364" s="152"/>
      <c r="T364" s="56"/>
      <c r="AT364" s="17" t="s">
        <v>200</v>
      </c>
      <c r="AU364" s="17" t="s">
        <v>85</v>
      </c>
    </row>
    <row r="365" spans="2:65" s="13" customFormat="1">
      <c r="B365" s="167"/>
      <c r="D365" s="153" t="s">
        <v>256</v>
      </c>
      <c r="E365" s="168" t="s">
        <v>1</v>
      </c>
      <c r="F365" s="169" t="s">
        <v>794</v>
      </c>
      <c r="H365" s="168" t="s">
        <v>1</v>
      </c>
      <c r="I365" s="170"/>
      <c r="L365" s="167"/>
      <c r="M365" s="171"/>
      <c r="T365" s="172"/>
      <c r="AT365" s="168" t="s">
        <v>256</v>
      </c>
      <c r="AU365" s="168" t="s">
        <v>85</v>
      </c>
      <c r="AV365" s="13" t="s">
        <v>83</v>
      </c>
      <c r="AW365" s="13" t="s">
        <v>32</v>
      </c>
      <c r="AX365" s="13" t="s">
        <v>76</v>
      </c>
      <c r="AY365" s="168" t="s">
        <v>190</v>
      </c>
    </row>
    <row r="366" spans="2:65" s="12" customFormat="1">
      <c r="B366" s="160"/>
      <c r="D366" s="153" t="s">
        <v>256</v>
      </c>
      <c r="E366" s="161" t="s">
        <v>1</v>
      </c>
      <c r="F366" s="162" t="s">
        <v>795</v>
      </c>
      <c r="H366" s="163">
        <v>66</v>
      </c>
      <c r="I366" s="164"/>
      <c r="L366" s="160"/>
      <c r="M366" s="165"/>
      <c r="T366" s="166"/>
      <c r="AT366" s="161" t="s">
        <v>256</v>
      </c>
      <c r="AU366" s="161" t="s">
        <v>85</v>
      </c>
      <c r="AV366" s="12" t="s">
        <v>85</v>
      </c>
      <c r="AW366" s="12" t="s">
        <v>32</v>
      </c>
      <c r="AX366" s="12" t="s">
        <v>83</v>
      </c>
      <c r="AY366" s="161" t="s">
        <v>190</v>
      </c>
    </row>
    <row r="367" spans="2:65" s="1" customFormat="1" ht="16.5" customHeight="1">
      <c r="B367" s="32"/>
      <c r="C367" s="183" t="s">
        <v>796</v>
      </c>
      <c r="D367" s="183" t="s">
        <v>615</v>
      </c>
      <c r="E367" s="184" t="s">
        <v>797</v>
      </c>
      <c r="F367" s="185" t="s">
        <v>798</v>
      </c>
      <c r="G367" s="186" t="s">
        <v>380</v>
      </c>
      <c r="H367" s="187">
        <v>118.8</v>
      </c>
      <c r="I367" s="188"/>
      <c r="J367" s="189">
        <f>ROUND(I367*H367,2)</f>
        <v>0</v>
      </c>
      <c r="K367" s="185" t="s">
        <v>197</v>
      </c>
      <c r="L367" s="190"/>
      <c r="M367" s="191" t="s">
        <v>1</v>
      </c>
      <c r="N367" s="192" t="s">
        <v>41</v>
      </c>
      <c r="P367" s="145">
        <f>O367*H367</f>
        <v>0</v>
      </c>
      <c r="Q367" s="145">
        <v>1</v>
      </c>
      <c r="R367" s="145">
        <f>Q367*H367</f>
        <v>118.8</v>
      </c>
      <c r="S367" s="145">
        <v>0</v>
      </c>
      <c r="T367" s="146">
        <f>S367*H367</f>
        <v>0</v>
      </c>
      <c r="AR367" s="147" t="s">
        <v>500</v>
      </c>
      <c r="AT367" s="147" t="s">
        <v>615</v>
      </c>
      <c r="AU367" s="147" t="s">
        <v>85</v>
      </c>
      <c r="AY367" s="17" t="s">
        <v>190</v>
      </c>
      <c r="BE367" s="148">
        <f>IF(N367="základní",J367,0)</f>
        <v>0</v>
      </c>
      <c r="BF367" s="148">
        <f>IF(N367="snížená",J367,0)</f>
        <v>0</v>
      </c>
      <c r="BG367" s="148">
        <f>IF(N367="zákl. přenesená",J367,0)</f>
        <v>0</v>
      </c>
      <c r="BH367" s="148">
        <f>IF(N367="sníž. přenesená",J367,0)</f>
        <v>0</v>
      </c>
      <c r="BI367" s="148">
        <f>IF(N367="nulová",J367,0)</f>
        <v>0</v>
      </c>
      <c r="BJ367" s="17" t="s">
        <v>83</v>
      </c>
      <c r="BK367" s="148">
        <f>ROUND(I367*H367,2)</f>
        <v>0</v>
      </c>
      <c r="BL367" s="17" t="s">
        <v>217</v>
      </c>
      <c r="BM367" s="147" t="s">
        <v>799</v>
      </c>
    </row>
    <row r="368" spans="2:65" s="12" customFormat="1">
      <c r="B368" s="160"/>
      <c r="D368" s="153" t="s">
        <v>256</v>
      </c>
      <c r="E368" s="161" t="s">
        <v>1</v>
      </c>
      <c r="F368" s="162" t="s">
        <v>800</v>
      </c>
      <c r="H368" s="163">
        <v>118.8</v>
      </c>
      <c r="I368" s="164"/>
      <c r="L368" s="160"/>
      <c r="M368" s="165"/>
      <c r="T368" s="166"/>
      <c r="AT368" s="161" t="s">
        <v>256</v>
      </c>
      <c r="AU368" s="161" t="s">
        <v>85</v>
      </c>
      <c r="AV368" s="12" t="s">
        <v>85</v>
      </c>
      <c r="AW368" s="12" t="s">
        <v>32</v>
      </c>
      <c r="AX368" s="12" t="s">
        <v>83</v>
      </c>
      <c r="AY368" s="161" t="s">
        <v>190</v>
      </c>
    </row>
    <row r="369" spans="2:65" s="1" customFormat="1" ht="37.9" customHeight="1">
      <c r="B369" s="32"/>
      <c r="C369" s="136" t="s">
        <v>801</v>
      </c>
      <c r="D369" s="136" t="s">
        <v>193</v>
      </c>
      <c r="E369" s="137" t="s">
        <v>802</v>
      </c>
      <c r="F369" s="138" t="s">
        <v>803</v>
      </c>
      <c r="G369" s="139" t="s">
        <v>253</v>
      </c>
      <c r="H369" s="140">
        <v>3228</v>
      </c>
      <c r="I369" s="141"/>
      <c r="J369" s="142">
        <f>ROUND(I369*H369,2)</f>
        <v>0</v>
      </c>
      <c r="K369" s="138" t="s">
        <v>197</v>
      </c>
      <c r="L369" s="32"/>
      <c r="M369" s="143" t="s">
        <v>1</v>
      </c>
      <c r="N369" s="144" t="s">
        <v>41</v>
      </c>
      <c r="P369" s="145">
        <f>O369*H369</f>
        <v>0</v>
      </c>
      <c r="Q369" s="145">
        <v>0</v>
      </c>
      <c r="R369" s="145">
        <f>Q369*H369</f>
        <v>0</v>
      </c>
      <c r="S369" s="145">
        <v>0</v>
      </c>
      <c r="T369" s="146">
        <f>S369*H369</f>
        <v>0</v>
      </c>
      <c r="AR369" s="147" t="s">
        <v>217</v>
      </c>
      <c r="AT369" s="147" t="s">
        <v>193</v>
      </c>
      <c r="AU369" s="147" t="s">
        <v>85</v>
      </c>
      <c r="AY369" s="17" t="s">
        <v>190</v>
      </c>
      <c r="BE369" s="148">
        <f>IF(N369="základní",J369,0)</f>
        <v>0</v>
      </c>
      <c r="BF369" s="148">
        <f>IF(N369="snížená",J369,0)</f>
        <v>0</v>
      </c>
      <c r="BG369" s="148">
        <f>IF(N369="zákl. přenesená",J369,0)</f>
        <v>0</v>
      </c>
      <c r="BH369" s="148">
        <f>IF(N369="sníž. přenesená",J369,0)</f>
        <v>0</v>
      </c>
      <c r="BI369" s="148">
        <f>IF(N369="nulová",J369,0)</f>
        <v>0</v>
      </c>
      <c r="BJ369" s="17" t="s">
        <v>83</v>
      </c>
      <c r="BK369" s="148">
        <f>ROUND(I369*H369,2)</f>
        <v>0</v>
      </c>
      <c r="BL369" s="17" t="s">
        <v>217</v>
      </c>
      <c r="BM369" s="147" t="s">
        <v>804</v>
      </c>
    </row>
    <row r="370" spans="2:65" s="1" customFormat="1">
      <c r="B370" s="32"/>
      <c r="D370" s="149" t="s">
        <v>200</v>
      </c>
      <c r="F370" s="150" t="s">
        <v>805</v>
      </c>
      <c r="I370" s="151"/>
      <c r="L370" s="32"/>
      <c r="M370" s="152"/>
      <c r="T370" s="56"/>
      <c r="AT370" s="17" t="s">
        <v>200</v>
      </c>
      <c r="AU370" s="17" t="s">
        <v>85</v>
      </c>
    </row>
    <row r="371" spans="2:65" s="12" customFormat="1">
      <c r="B371" s="160"/>
      <c r="D371" s="153" t="s">
        <v>256</v>
      </c>
      <c r="E371" s="161" t="s">
        <v>1</v>
      </c>
      <c r="F371" s="162" t="s">
        <v>806</v>
      </c>
      <c r="H371" s="163">
        <v>3228</v>
      </c>
      <c r="I371" s="164"/>
      <c r="L371" s="160"/>
      <c r="M371" s="165"/>
      <c r="T371" s="166"/>
      <c r="AT371" s="161" t="s">
        <v>256</v>
      </c>
      <c r="AU371" s="161" t="s">
        <v>85</v>
      </c>
      <c r="AV371" s="12" t="s">
        <v>85</v>
      </c>
      <c r="AW371" s="12" t="s">
        <v>32</v>
      </c>
      <c r="AX371" s="12" t="s">
        <v>83</v>
      </c>
      <c r="AY371" s="161" t="s">
        <v>190</v>
      </c>
    </row>
    <row r="372" spans="2:65" s="1" customFormat="1" ht="24.2" customHeight="1">
      <c r="B372" s="32"/>
      <c r="C372" s="136" t="s">
        <v>807</v>
      </c>
      <c r="D372" s="136" t="s">
        <v>193</v>
      </c>
      <c r="E372" s="137" t="s">
        <v>808</v>
      </c>
      <c r="F372" s="138" t="s">
        <v>809</v>
      </c>
      <c r="G372" s="139" t="s">
        <v>253</v>
      </c>
      <c r="H372" s="140">
        <v>3228</v>
      </c>
      <c r="I372" s="141"/>
      <c r="J372" s="142">
        <f>ROUND(I372*H372,2)</f>
        <v>0</v>
      </c>
      <c r="K372" s="138" t="s">
        <v>197</v>
      </c>
      <c r="L372" s="32"/>
      <c r="M372" s="143" t="s">
        <v>1</v>
      </c>
      <c r="N372" s="144" t="s">
        <v>41</v>
      </c>
      <c r="P372" s="145">
        <f>O372*H372</f>
        <v>0</v>
      </c>
      <c r="Q372" s="145">
        <v>0</v>
      </c>
      <c r="R372" s="145">
        <f>Q372*H372</f>
        <v>0</v>
      </c>
      <c r="S372" s="145">
        <v>0</v>
      </c>
      <c r="T372" s="146">
        <f>S372*H372</f>
        <v>0</v>
      </c>
      <c r="AR372" s="147" t="s">
        <v>217</v>
      </c>
      <c r="AT372" s="147" t="s">
        <v>193</v>
      </c>
      <c r="AU372" s="147" t="s">
        <v>85</v>
      </c>
      <c r="AY372" s="17" t="s">
        <v>190</v>
      </c>
      <c r="BE372" s="148">
        <f>IF(N372="základní",J372,0)</f>
        <v>0</v>
      </c>
      <c r="BF372" s="148">
        <f>IF(N372="snížená",J372,0)</f>
        <v>0</v>
      </c>
      <c r="BG372" s="148">
        <f>IF(N372="zákl. přenesená",J372,0)</f>
        <v>0</v>
      </c>
      <c r="BH372" s="148">
        <f>IF(N372="sníž. přenesená",J372,0)</f>
        <v>0</v>
      </c>
      <c r="BI372" s="148">
        <f>IF(N372="nulová",J372,0)</f>
        <v>0</v>
      </c>
      <c r="BJ372" s="17" t="s">
        <v>83</v>
      </c>
      <c r="BK372" s="148">
        <f>ROUND(I372*H372,2)</f>
        <v>0</v>
      </c>
      <c r="BL372" s="17" t="s">
        <v>217</v>
      </c>
      <c r="BM372" s="147" t="s">
        <v>810</v>
      </c>
    </row>
    <row r="373" spans="2:65" s="1" customFormat="1">
      <c r="B373" s="32"/>
      <c r="D373" s="149" t="s">
        <v>200</v>
      </c>
      <c r="F373" s="150" t="s">
        <v>811</v>
      </c>
      <c r="I373" s="151"/>
      <c r="L373" s="32"/>
      <c r="M373" s="152"/>
      <c r="T373" s="56"/>
      <c r="AT373" s="17" t="s">
        <v>200</v>
      </c>
      <c r="AU373" s="17" t="s">
        <v>85</v>
      </c>
    </row>
    <row r="374" spans="2:65" s="12" customFormat="1">
      <c r="B374" s="160"/>
      <c r="D374" s="153" t="s">
        <v>256</v>
      </c>
      <c r="E374" s="161" t="s">
        <v>1</v>
      </c>
      <c r="F374" s="162" t="s">
        <v>812</v>
      </c>
      <c r="H374" s="163">
        <v>3228</v>
      </c>
      <c r="I374" s="164"/>
      <c r="L374" s="160"/>
      <c r="M374" s="165"/>
      <c r="T374" s="166"/>
      <c r="AT374" s="161" t="s">
        <v>256</v>
      </c>
      <c r="AU374" s="161" t="s">
        <v>85</v>
      </c>
      <c r="AV374" s="12" t="s">
        <v>85</v>
      </c>
      <c r="AW374" s="12" t="s">
        <v>32</v>
      </c>
      <c r="AX374" s="12" t="s">
        <v>83</v>
      </c>
      <c r="AY374" s="161" t="s">
        <v>190</v>
      </c>
    </row>
    <row r="375" spans="2:65" s="1" customFormat="1" ht="24.2" customHeight="1">
      <c r="B375" s="32"/>
      <c r="C375" s="136" t="s">
        <v>813</v>
      </c>
      <c r="D375" s="136" t="s">
        <v>193</v>
      </c>
      <c r="E375" s="137" t="s">
        <v>814</v>
      </c>
      <c r="F375" s="138" t="s">
        <v>815</v>
      </c>
      <c r="G375" s="139" t="s">
        <v>253</v>
      </c>
      <c r="H375" s="140">
        <v>3228</v>
      </c>
      <c r="I375" s="141"/>
      <c r="J375" s="142">
        <f>ROUND(I375*H375,2)</f>
        <v>0</v>
      </c>
      <c r="K375" s="138" t="s">
        <v>197</v>
      </c>
      <c r="L375" s="32"/>
      <c r="M375" s="143" t="s">
        <v>1</v>
      </c>
      <c r="N375" s="144" t="s">
        <v>41</v>
      </c>
      <c r="P375" s="145">
        <f>O375*H375</f>
        <v>0</v>
      </c>
      <c r="Q375" s="145">
        <v>0</v>
      </c>
      <c r="R375" s="145">
        <f>Q375*H375</f>
        <v>0</v>
      </c>
      <c r="S375" s="145">
        <v>0</v>
      </c>
      <c r="T375" s="146">
        <f>S375*H375</f>
        <v>0</v>
      </c>
      <c r="AR375" s="147" t="s">
        <v>217</v>
      </c>
      <c r="AT375" s="147" t="s">
        <v>193</v>
      </c>
      <c r="AU375" s="147" t="s">
        <v>85</v>
      </c>
      <c r="AY375" s="17" t="s">
        <v>190</v>
      </c>
      <c r="BE375" s="148">
        <f>IF(N375="základní",J375,0)</f>
        <v>0</v>
      </c>
      <c r="BF375" s="148">
        <f>IF(N375="snížená",J375,0)</f>
        <v>0</v>
      </c>
      <c r="BG375" s="148">
        <f>IF(N375="zákl. přenesená",J375,0)</f>
        <v>0</v>
      </c>
      <c r="BH375" s="148">
        <f>IF(N375="sníž. přenesená",J375,0)</f>
        <v>0</v>
      </c>
      <c r="BI375" s="148">
        <f>IF(N375="nulová",J375,0)</f>
        <v>0</v>
      </c>
      <c r="BJ375" s="17" t="s">
        <v>83</v>
      </c>
      <c r="BK375" s="148">
        <f>ROUND(I375*H375,2)</f>
        <v>0</v>
      </c>
      <c r="BL375" s="17" t="s">
        <v>217</v>
      </c>
      <c r="BM375" s="147" t="s">
        <v>816</v>
      </c>
    </row>
    <row r="376" spans="2:65" s="1" customFormat="1">
      <c r="B376" s="32"/>
      <c r="D376" s="149" t="s">
        <v>200</v>
      </c>
      <c r="F376" s="150" t="s">
        <v>817</v>
      </c>
      <c r="I376" s="151"/>
      <c r="L376" s="32"/>
      <c r="M376" s="152"/>
      <c r="T376" s="56"/>
      <c r="AT376" s="17" t="s">
        <v>200</v>
      </c>
      <c r="AU376" s="17" t="s">
        <v>85</v>
      </c>
    </row>
    <row r="377" spans="2:65" s="12" customFormat="1">
      <c r="B377" s="160"/>
      <c r="D377" s="153" t="s">
        <v>256</v>
      </c>
      <c r="E377" s="161" t="s">
        <v>1</v>
      </c>
      <c r="F377" s="162" t="s">
        <v>818</v>
      </c>
      <c r="H377" s="163">
        <v>3228</v>
      </c>
      <c r="I377" s="164"/>
      <c r="L377" s="160"/>
      <c r="M377" s="165"/>
      <c r="T377" s="166"/>
      <c r="AT377" s="161" t="s">
        <v>256</v>
      </c>
      <c r="AU377" s="161" t="s">
        <v>85</v>
      </c>
      <c r="AV377" s="12" t="s">
        <v>85</v>
      </c>
      <c r="AW377" s="12" t="s">
        <v>32</v>
      </c>
      <c r="AX377" s="12" t="s">
        <v>83</v>
      </c>
      <c r="AY377" s="161" t="s">
        <v>190</v>
      </c>
    </row>
    <row r="378" spans="2:65" s="1" customFormat="1" ht="24.2" customHeight="1">
      <c r="B378" s="32"/>
      <c r="C378" s="136" t="s">
        <v>819</v>
      </c>
      <c r="D378" s="136" t="s">
        <v>193</v>
      </c>
      <c r="E378" s="137" t="s">
        <v>820</v>
      </c>
      <c r="F378" s="138" t="s">
        <v>821</v>
      </c>
      <c r="G378" s="139" t="s">
        <v>253</v>
      </c>
      <c r="H378" s="140">
        <v>3228</v>
      </c>
      <c r="I378" s="141"/>
      <c r="J378" s="142">
        <f>ROUND(I378*H378,2)</f>
        <v>0</v>
      </c>
      <c r="K378" s="138" t="s">
        <v>197</v>
      </c>
      <c r="L378" s="32"/>
      <c r="M378" s="143" t="s">
        <v>1</v>
      </c>
      <c r="N378" s="144" t="s">
        <v>41</v>
      </c>
      <c r="P378" s="145">
        <f>O378*H378</f>
        <v>0</v>
      </c>
      <c r="Q378" s="145">
        <v>0</v>
      </c>
      <c r="R378" s="145">
        <f>Q378*H378</f>
        <v>0</v>
      </c>
      <c r="S378" s="145">
        <v>0</v>
      </c>
      <c r="T378" s="146">
        <f>S378*H378</f>
        <v>0</v>
      </c>
      <c r="AR378" s="147" t="s">
        <v>217</v>
      </c>
      <c r="AT378" s="147" t="s">
        <v>193</v>
      </c>
      <c r="AU378" s="147" t="s">
        <v>85</v>
      </c>
      <c r="AY378" s="17" t="s">
        <v>190</v>
      </c>
      <c r="BE378" s="148">
        <f>IF(N378="základní",J378,0)</f>
        <v>0</v>
      </c>
      <c r="BF378" s="148">
        <f>IF(N378="snížená",J378,0)</f>
        <v>0</v>
      </c>
      <c r="BG378" s="148">
        <f>IF(N378="zákl. přenesená",J378,0)</f>
        <v>0</v>
      </c>
      <c r="BH378" s="148">
        <f>IF(N378="sníž. přenesená",J378,0)</f>
        <v>0</v>
      </c>
      <c r="BI378" s="148">
        <f>IF(N378="nulová",J378,0)</f>
        <v>0</v>
      </c>
      <c r="BJ378" s="17" t="s">
        <v>83</v>
      </c>
      <c r="BK378" s="148">
        <f>ROUND(I378*H378,2)</f>
        <v>0</v>
      </c>
      <c r="BL378" s="17" t="s">
        <v>217</v>
      </c>
      <c r="BM378" s="147" t="s">
        <v>822</v>
      </c>
    </row>
    <row r="379" spans="2:65" s="1" customFormat="1">
      <c r="B379" s="32"/>
      <c r="D379" s="149" t="s">
        <v>200</v>
      </c>
      <c r="F379" s="150" t="s">
        <v>823</v>
      </c>
      <c r="I379" s="151"/>
      <c r="L379" s="32"/>
      <c r="M379" s="152"/>
      <c r="T379" s="56"/>
      <c r="AT379" s="17" t="s">
        <v>200</v>
      </c>
      <c r="AU379" s="17" t="s">
        <v>85</v>
      </c>
    </row>
    <row r="380" spans="2:65" s="12" customFormat="1">
      <c r="B380" s="160"/>
      <c r="D380" s="153" t="s">
        <v>256</v>
      </c>
      <c r="E380" s="161" t="s">
        <v>1</v>
      </c>
      <c r="F380" s="162" t="s">
        <v>824</v>
      </c>
      <c r="H380" s="163">
        <v>3228</v>
      </c>
      <c r="I380" s="164"/>
      <c r="L380" s="160"/>
      <c r="M380" s="165"/>
      <c r="T380" s="166"/>
      <c r="AT380" s="161" t="s">
        <v>256</v>
      </c>
      <c r="AU380" s="161" t="s">
        <v>85</v>
      </c>
      <c r="AV380" s="12" t="s">
        <v>85</v>
      </c>
      <c r="AW380" s="12" t="s">
        <v>32</v>
      </c>
      <c r="AX380" s="12" t="s">
        <v>83</v>
      </c>
      <c r="AY380" s="161" t="s">
        <v>190</v>
      </c>
    </row>
    <row r="381" spans="2:65" s="1" customFormat="1" ht="37.9" customHeight="1">
      <c r="B381" s="32"/>
      <c r="C381" s="136" t="s">
        <v>825</v>
      </c>
      <c r="D381" s="136" t="s">
        <v>193</v>
      </c>
      <c r="E381" s="137" t="s">
        <v>826</v>
      </c>
      <c r="F381" s="138" t="s">
        <v>827</v>
      </c>
      <c r="G381" s="139" t="s">
        <v>253</v>
      </c>
      <c r="H381" s="140">
        <v>3228</v>
      </c>
      <c r="I381" s="141"/>
      <c r="J381" s="142">
        <f>ROUND(I381*H381,2)</f>
        <v>0</v>
      </c>
      <c r="K381" s="138" t="s">
        <v>197</v>
      </c>
      <c r="L381" s="32"/>
      <c r="M381" s="143" t="s">
        <v>1</v>
      </c>
      <c r="N381" s="144" t="s">
        <v>41</v>
      </c>
      <c r="P381" s="145">
        <f>O381*H381</f>
        <v>0</v>
      </c>
      <c r="Q381" s="145">
        <v>0</v>
      </c>
      <c r="R381" s="145">
        <f>Q381*H381</f>
        <v>0</v>
      </c>
      <c r="S381" s="145">
        <v>0</v>
      </c>
      <c r="T381" s="146">
        <f>S381*H381</f>
        <v>0</v>
      </c>
      <c r="AR381" s="147" t="s">
        <v>217</v>
      </c>
      <c r="AT381" s="147" t="s">
        <v>193</v>
      </c>
      <c r="AU381" s="147" t="s">
        <v>85</v>
      </c>
      <c r="AY381" s="17" t="s">
        <v>190</v>
      </c>
      <c r="BE381" s="148">
        <f>IF(N381="základní",J381,0)</f>
        <v>0</v>
      </c>
      <c r="BF381" s="148">
        <f>IF(N381="snížená",J381,0)</f>
        <v>0</v>
      </c>
      <c r="BG381" s="148">
        <f>IF(N381="zákl. přenesená",J381,0)</f>
        <v>0</v>
      </c>
      <c r="BH381" s="148">
        <f>IF(N381="sníž. přenesená",J381,0)</f>
        <v>0</v>
      </c>
      <c r="BI381" s="148">
        <f>IF(N381="nulová",J381,0)</f>
        <v>0</v>
      </c>
      <c r="BJ381" s="17" t="s">
        <v>83</v>
      </c>
      <c r="BK381" s="148">
        <f>ROUND(I381*H381,2)</f>
        <v>0</v>
      </c>
      <c r="BL381" s="17" t="s">
        <v>217</v>
      </c>
      <c r="BM381" s="147" t="s">
        <v>828</v>
      </c>
    </row>
    <row r="382" spans="2:65" s="1" customFormat="1">
      <c r="B382" s="32"/>
      <c r="D382" s="149" t="s">
        <v>200</v>
      </c>
      <c r="F382" s="150" t="s">
        <v>829</v>
      </c>
      <c r="I382" s="151"/>
      <c r="L382" s="32"/>
      <c r="M382" s="152"/>
      <c r="T382" s="56"/>
      <c r="AT382" s="17" t="s">
        <v>200</v>
      </c>
      <c r="AU382" s="17" t="s">
        <v>85</v>
      </c>
    </row>
    <row r="383" spans="2:65" s="12" customFormat="1">
      <c r="B383" s="160"/>
      <c r="D383" s="153" t="s">
        <v>256</v>
      </c>
      <c r="E383" s="161" t="s">
        <v>1</v>
      </c>
      <c r="F383" s="162" t="s">
        <v>771</v>
      </c>
      <c r="H383" s="163">
        <v>3228</v>
      </c>
      <c r="I383" s="164"/>
      <c r="L383" s="160"/>
      <c r="M383" s="165"/>
      <c r="T383" s="166"/>
      <c r="AT383" s="161" t="s">
        <v>256</v>
      </c>
      <c r="AU383" s="161" t="s">
        <v>85</v>
      </c>
      <c r="AV383" s="12" t="s">
        <v>85</v>
      </c>
      <c r="AW383" s="12" t="s">
        <v>32</v>
      </c>
      <c r="AX383" s="12" t="s">
        <v>83</v>
      </c>
      <c r="AY383" s="161" t="s">
        <v>190</v>
      </c>
    </row>
    <row r="384" spans="2:65" s="1" customFormat="1" ht="44.25" customHeight="1">
      <c r="B384" s="32"/>
      <c r="C384" s="136" t="s">
        <v>830</v>
      </c>
      <c r="D384" s="136" t="s">
        <v>193</v>
      </c>
      <c r="E384" s="137" t="s">
        <v>831</v>
      </c>
      <c r="F384" s="138" t="s">
        <v>832</v>
      </c>
      <c r="G384" s="139" t="s">
        <v>253</v>
      </c>
      <c r="H384" s="140">
        <v>3228</v>
      </c>
      <c r="I384" s="141"/>
      <c r="J384" s="142">
        <f>ROUND(I384*H384,2)</f>
        <v>0</v>
      </c>
      <c r="K384" s="138" t="s">
        <v>197</v>
      </c>
      <c r="L384" s="32"/>
      <c r="M384" s="143" t="s">
        <v>1</v>
      </c>
      <c r="N384" s="144" t="s">
        <v>41</v>
      </c>
      <c r="P384" s="145">
        <f>O384*H384</f>
        <v>0</v>
      </c>
      <c r="Q384" s="145">
        <v>0</v>
      </c>
      <c r="R384" s="145">
        <f>Q384*H384</f>
        <v>0</v>
      </c>
      <c r="S384" s="145">
        <v>0</v>
      </c>
      <c r="T384" s="146">
        <f>S384*H384</f>
        <v>0</v>
      </c>
      <c r="AR384" s="147" t="s">
        <v>217</v>
      </c>
      <c r="AT384" s="147" t="s">
        <v>193</v>
      </c>
      <c r="AU384" s="147" t="s">
        <v>85</v>
      </c>
      <c r="AY384" s="17" t="s">
        <v>190</v>
      </c>
      <c r="BE384" s="148">
        <f>IF(N384="základní",J384,0)</f>
        <v>0</v>
      </c>
      <c r="BF384" s="148">
        <f>IF(N384="snížená",J384,0)</f>
        <v>0</v>
      </c>
      <c r="BG384" s="148">
        <f>IF(N384="zákl. přenesená",J384,0)</f>
        <v>0</v>
      </c>
      <c r="BH384" s="148">
        <f>IF(N384="sníž. přenesená",J384,0)</f>
        <v>0</v>
      </c>
      <c r="BI384" s="148">
        <f>IF(N384="nulová",J384,0)</f>
        <v>0</v>
      </c>
      <c r="BJ384" s="17" t="s">
        <v>83</v>
      </c>
      <c r="BK384" s="148">
        <f>ROUND(I384*H384,2)</f>
        <v>0</v>
      </c>
      <c r="BL384" s="17" t="s">
        <v>217</v>
      </c>
      <c r="BM384" s="147" t="s">
        <v>833</v>
      </c>
    </row>
    <row r="385" spans="2:65" s="1" customFormat="1">
      <c r="B385" s="32"/>
      <c r="D385" s="149" t="s">
        <v>200</v>
      </c>
      <c r="F385" s="150" t="s">
        <v>834</v>
      </c>
      <c r="I385" s="151"/>
      <c r="L385" s="32"/>
      <c r="M385" s="152"/>
      <c r="T385" s="56"/>
      <c r="AT385" s="17" t="s">
        <v>200</v>
      </c>
      <c r="AU385" s="17" t="s">
        <v>85</v>
      </c>
    </row>
    <row r="386" spans="2:65" s="12" customFormat="1">
      <c r="B386" s="160"/>
      <c r="D386" s="153" t="s">
        <v>256</v>
      </c>
      <c r="E386" s="161" t="s">
        <v>1</v>
      </c>
      <c r="F386" s="162" t="s">
        <v>771</v>
      </c>
      <c r="H386" s="163">
        <v>3228</v>
      </c>
      <c r="I386" s="164"/>
      <c r="L386" s="160"/>
      <c r="M386" s="165"/>
      <c r="T386" s="166"/>
      <c r="AT386" s="161" t="s">
        <v>256</v>
      </c>
      <c r="AU386" s="161" t="s">
        <v>85</v>
      </c>
      <c r="AV386" s="12" t="s">
        <v>85</v>
      </c>
      <c r="AW386" s="12" t="s">
        <v>32</v>
      </c>
      <c r="AX386" s="12" t="s">
        <v>83</v>
      </c>
      <c r="AY386" s="161" t="s">
        <v>190</v>
      </c>
    </row>
    <row r="387" spans="2:65" s="1" customFormat="1" ht="49.15" customHeight="1">
      <c r="B387" s="32"/>
      <c r="C387" s="136" t="s">
        <v>835</v>
      </c>
      <c r="D387" s="136" t="s">
        <v>193</v>
      </c>
      <c r="E387" s="137" t="s">
        <v>836</v>
      </c>
      <c r="F387" s="138" t="s">
        <v>837</v>
      </c>
      <c r="G387" s="139" t="s">
        <v>253</v>
      </c>
      <c r="H387" s="140">
        <v>3228</v>
      </c>
      <c r="I387" s="141"/>
      <c r="J387" s="142">
        <f>ROUND(I387*H387,2)</f>
        <v>0</v>
      </c>
      <c r="K387" s="138" t="s">
        <v>197</v>
      </c>
      <c r="L387" s="32"/>
      <c r="M387" s="143" t="s">
        <v>1</v>
      </c>
      <c r="N387" s="144" t="s">
        <v>41</v>
      </c>
      <c r="P387" s="145">
        <f>O387*H387</f>
        <v>0</v>
      </c>
      <c r="Q387" s="145">
        <v>4.4000000000000003E-3</v>
      </c>
      <c r="R387" s="145">
        <f>Q387*H387</f>
        <v>14.203200000000001</v>
      </c>
      <c r="S387" s="145">
        <v>0</v>
      </c>
      <c r="T387" s="146">
        <f>S387*H387</f>
        <v>0</v>
      </c>
      <c r="AR387" s="147" t="s">
        <v>217</v>
      </c>
      <c r="AT387" s="147" t="s">
        <v>193</v>
      </c>
      <c r="AU387" s="147" t="s">
        <v>85</v>
      </c>
      <c r="AY387" s="17" t="s">
        <v>190</v>
      </c>
      <c r="BE387" s="148">
        <f>IF(N387="základní",J387,0)</f>
        <v>0</v>
      </c>
      <c r="BF387" s="148">
        <f>IF(N387="snížená",J387,0)</f>
        <v>0</v>
      </c>
      <c r="BG387" s="148">
        <f>IF(N387="zákl. přenesená",J387,0)</f>
        <v>0</v>
      </c>
      <c r="BH387" s="148">
        <f>IF(N387="sníž. přenesená",J387,0)</f>
        <v>0</v>
      </c>
      <c r="BI387" s="148">
        <f>IF(N387="nulová",J387,0)</f>
        <v>0</v>
      </c>
      <c r="BJ387" s="17" t="s">
        <v>83</v>
      </c>
      <c r="BK387" s="148">
        <f>ROUND(I387*H387,2)</f>
        <v>0</v>
      </c>
      <c r="BL387" s="17" t="s">
        <v>217</v>
      </c>
      <c r="BM387" s="147" t="s">
        <v>838</v>
      </c>
    </row>
    <row r="388" spans="2:65" s="1" customFormat="1">
      <c r="B388" s="32"/>
      <c r="D388" s="149" t="s">
        <v>200</v>
      </c>
      <c r="F388" s="150" t="s">
        <v>839</v>
      </c>
      <c r="I388" s="151"/>
      <c r="L388" s="32"/>
      <c r="M388" s="152"/>
      <c r="T388" s="56"/>
      <c r="AT388" s="17" t="s">
        <v>200</v>
      </c>
      <c r="AU388" s="17" t="s">
        <v>85</v>
      </c>
    </row>
    <row r="389" spans="2:65" s="12" customFormat="1">
      <c r="B389" s="160"/>
      <c r="D389" s="153" t="s">
        <v>256</v>
      </c>
      <c r="E389" s="161" t="s">
        <v>1</v>
      </c>
      <c r="F389" s="162" t="s">
        <v>840</v>
      </c>
      <c r="H389" s="163">
        <v>3228</v>
      </c>
      <c r="I389" s="164"/>
      <c r="L389" s="160"/>
      <c r="M389" s="165"/>
      <c r="T389" s="166"/>
      <c r="AT389" s="161" t="s">
        <v>256</v>
      </c>
      <c r="AU389" s="161" t="s">
        <v>85</v>
      </c>
      <c r="AV389" s="12" t="s">
        <v>85</v>
      </c>
      <c r="AW389" s="12" t="s">
        <v>32</v>
      </c>
      <c r="AX389" s="12" t="s">
        <v>83</v>
      </c>
      <c r="AY389" s="161" t="s">
        <v>190</v>
      </c>
    </row>
    <row r="390" spans="2:65" s="1" customFormat="1" ht="24.2" customHeight="1">
      <c r="B390" s="32"/>
      <c r="C390" s="136" t="s">
        <v>841</v>
      </c>
      <c r="D390" s="136" t="s">
        <v>193</v>
      </c>
      <c r="E390" s="137" t="s">
        <v>842</v>
      </c>
      <c r="F390" s="138" t="s">
        <v>843</v>
      </c>
      <c r="G390" s="139" t="s">
        <v>253</v>
      </c>
      <c r="H390" s="140">
        <v>66.5</v>
      </c>
      <c r="I390" s="141"/>
      <c r="J390" s="142">
        <f>ROUND(I390*H390,2)</f>
        <v>0</v>
      </c>
      <c r="K390" s="138" t="s">
        <v>197</v>
      </c>
      <c r="L390" s="32"/>
      <c r="M390" s="143" t="s">
        <v>1</v>
      </c>
      <c r="N390" s="144" t="s">
        <v>41</v>
      </c>
      <c r="P390" s="145">
        <f>O390*H390</f>
        <v>0</v>
      </c>
      <c r="Q390" s="145">
        <v>0</v>
      </c>
      <c r="R390" s="145">
        <f>Q390*H390</f>
        <v>0</v>
      </c>
      <c r="S390" s="145">
        <v>0</v>
      </c>
      <c r="T390" s="146">
        <f>S390*H390</f>
        <v>0</v>
      </c>
      <c r="AR390" s="147" t="s">
        <v>217</v>
      </c>
      <c r="AT390" s="147" t="s">
        <v>193</v>
      </c>
      <c r="AU390" s="147" t="s">
        <v>85</v>
      </c>
      <c r="AY390" s="17" t="s">
        <v>190</v>
      </c>
      <c r="BE390" s="148">
        <f>IF(N390="základní",J390,0)</f>
        <v>0</v>
      </c>
      <c r="BF390" s="148">
        <f>IF(N390="snížená",J390,0)</f>
        <v>0</v>
      </c>
      <c r="BG390" s="148">
        <f>IF(N390="zákl. přenesená",J390,0)</f>
        <v>0</v>
      </c>
      <c r="BH390" s="148">
        <f>IF(N390="sníž. přenesená",J390,0)</f>
        <v>0</v>
      </c>
      <c r="BI390" s="148">
        <f>IF(N390="nulová",J390,0)</f>
        <v>0</v>
      </c>
      <c r="BJ390" s="17" t="s">
        <v>83</v>
      </c>
      <c r="BK390" s="148">
        <f>ROUND(I390*H390,2)</f>
        <v>0</v>
      </c>
      <c r="BL390" s="17" t="s">
        <v>217</v>
      </c>
      <c r="BM390" s="147" t="s">
        <v>844</v>
      </c>
    </row>
    <row r="391" spans="2:65" s="1" customFormat="1">
      <c r="B391" s="32"/>
      <c r="D391" s="149" t="s">
        <v>200</v>
      </c>
      <c r="F391" s="150" t="s">
        <v>845</v>
      </c>
      <c r="I391" s="151"/>
      <c r="L391" s="32"/>
      <c r="M391" s="152"/>
      <c r="T391" s="56"/>
      <c r="AT391" s="17" t="s">
        <v>200</v>
      </c>
      <c r="AU391" s="17" t="s">
        <v>85</v>
      </c>
    </row>
    <row r="392" spans="2:65" s="12" customFormat="1">
      <c r="B392" s="160"/>
      <c r="D392" s="153" t="s">
        <v>256</v>
      </c>
      <c r="E392" s="161" t="s">
        <v>1</v>
      </c>
      <c r="F392" s="162" t="s">
        <v>750</v>
      </c>
      <c r="H392" s="163">
        <v>66.5</v>
      </c>
      <c r="I392" s="164"/>
      <c r="L392" s="160"/>
      <c r="M392" s="165"/>
      <c r="T392" s="166"/>
      <c r="AT392" s="161" t="s">
        <v>256</v>
      </c>
      <c r="AU392" s="161" t="s">
        <v>85</v>
      </c>
      <c r="AV392" s="12" t="s">
        <v>85</v>
      </c>
      <c r="AW392" s="12" t="s">
        <v>32</v>
      </c>
      <c r="AX392" s="12" t="s">
        <v>83</v>
      </c>
      <c r="AY392" s="161" t="s">
        <v>190</v>
      </c>
    </row>
    <row r="393" spans="2:65" s="1" customFormat="1" ht="55.5" customHeight="1">
      <c r="B393" s="32"/>
      <c r="C393" s="136" t="s">
        <v>846</v>
      </c>
      <c r="D393" s="136" t="s">
        <v>193</v>
      </c>
      <c r="E393" s="137" t="s">
        <v>847</v>
      </c>
      <c r="F393" s="138" t="s">
        <v>848</v>
      </c>
      <c r="G393" s="139" t="s">
        <v>253</v>
      </c>
      <c r="H393" s="140">
        <v>139.5</v>
      </c>
      <c r="I393" s="141"/>
      <c r="J393" s="142">
        <f>ROUND(I393*H393,2)</f>
        <v>0</v>
      </c>
      <c r="K393" s="138" t="s">
        <v>197</v>
      </c>
      <c r="L393" s="32"/>
      <c r="M393" s="143" t="s">
        <v>1</v>
      </c>
      <c r="N393" s="144" t="s">
        <v>41</v>
      </c>
      <c r="P393" s="145">
        <f>O393*H393</f>
        <v>0</v>
      </c>
      <c r="Q393" s="145">
        <v>0.1837</v>
      </c>
      <c r="R393" s="145">
        <f>Q393*H393</f>
        <v>25.626149999999999</v>
      </c>
      <c r="S393" s="145">
        <v>0</v>
      </c>
      <c r="T393" s="146">
        <f>S393*H393</f>
        <v>0</v>
      </c>
      <c r="AR393" s="147" t="s">
        <v>217</v>
      </c>
      <c r="AT393" s="147" t="s">
        <v>193</v>
      </c>
      <c r="AU393" s="147" t="s">
        <v>85</v>
      </c>
      <c r="AY393" s="17" t="s">
        <v>190</v>
      </c>
      <c r="BE393" s="148">
        <f>IF(N393="základní",J393,0)</f>
        <v>0</v>
      </c>
      <c r="BF393" s="148">
        <f>IF(N393="snížená",J393,0)</f>
        <v>0</v>
      </c>
      <c r="BG393" s="148">
        <f>IF(N393="zákl. přenesená",J393,0)</f>
        <v>0</v>
      </c>
      <c r="BH393" s="148">
        <f>IF(N393="sníž. přenesená",J393,0)</f>
        <v>0</v>
      </c>
      <c r="BI393" s="148">
        <f>IF(N393="nulová",J393,0)</f>
        <v>0</v>
      </c>
      <c r="BJ393" s="17" t="s">
        <v>83</v>
      </c>
      <c r="BK393" s="148">
        <f>ROUND(I393*H393,2)</f>
        <v>0</v>
      </c>
      <c r="BL393" s="17" t="s">
        <v>217</v>
      </c>
      <c r="BM393" s="147" t="s">
        <v>849</v>
      </c>
    </row>
    <row r="394" spans="2:65" s="1" customFormat="1">
      <c r="B394" s="32"/>
      <c r="D394" s="149" t="s">
        <v>200</v>
      </c>
      <c r="F394" s="150" t="s">
        <v>850</v>
      </c>
      <c r="I394" s="151"/>
      <c r="L394" s="32"/>
      <c r="M394" s="152"/>
      <c r="T394" s="56"/>
      <c r="AT394" s="17" t="s">
        <v>200</v>
      </c>
      <c r="AU394" s="17" t="s">
        <v>85</v>
      </c>
    </row>
    <row r="395" spans="2:65" s="12" customFormat="1">
      <c r="B395" s="160"/>
      <c r="D395" s="153" t="s">
        <v>256</v>
      </c>
      <c r="E395" s="161" t="s">
        <v>1</v>
      </c>
      <c r="F395" s="162" t="s">
        <v>764</v>
      </c>
      <c r="H395" s="163">
        <v>139.5</v>
      </c>
      <c r="I395" s="164"/>
      <c r="L395" s="160"/>
      <c r="M395" s="165"/>
      <c r="T395" s="166"/>
      <c r="AT395" s="161" t="s">
        <v>256</v>
      </c>
      <c r="AU395" s="161" t="s">
        <v>85</v>
      </c>
      <c r="AV395" s="12" t="s">
        <v>85</v>
      </c>
      <c r="AW395" s="12" t="s">
        <v>32</v>
      </c>
      <c r="AX395" s="12" t="s">
        <v>83</v>
      </c>
      <c r="AY395" s="161" t="s">
        <v>190</v>
      </c>
    </row>
    <row r="396" spans="2:65" s="1" customFormat="1" ht="16.5" customHeight="1">
      <c r="B396" s="32"/>
      <c r="C396" s="183" t="s">
        <v>851</v>
      </c>
      <c r="D396" s="183" t="s">
        <v>615</v>
      </c>
      <c r="E396" s="184" t="s">
        <v>852</v>
      </c>
      <c r="F396" s="185" t="s">
        <v>853</v>
      </c>
      <c r="G396" s="186" t="s">
        <v>253</v>
      </c>
      <c r="H396" s="187">
        <v>140.89500000000001</v>
      </c>
      <c r="I396" s="188"/>
      <c r="J396" s="189">
        <f>ROUND(I396*H396,2)</f>
        <v>0</v>
      </c>
      <c r="K396" s="185" t="s">
        <v>197</v>
      </c>
      <c r="L396" s="190"/>
      <c r="M396" s="191" t="s">
        <v>1</v>
      </c>
      <c r="N396" s="192" t="s">
        <v>41</v>
      </c>
      <c r="P396" s="145">
        <f>O396*H396</f>
        <v>0</v>
      </c>
      <c r="Q396" s="145">
        <v>0.41699999999999998</v>
      </c>
      <c r="R396" s="145">
        <f>Q396*H396</f>
        <v>58.753215000000004</v>
      </c>
      <c r="S396" s="145">
        <v>0</v>
      </c>
      <c r="T396" s="146">
        <f>S396*H396</f>
        <v>0</v>
      </c>
      <c r="AR396" s="147" t="s">
        <v>500</v>
      </c>
      <c r="AT396" s="147" t="s">
        <v>615</v>
      </c>
      <c r="AU396" s="147" t="s">
        <v>85</v>
      </c>
      <c r="AY396" s="17" t="s">
        <v>190</v>
      </c>
      <c r="BE396" s="148">
        <f>IF(N396="základní",J396,0)</f>
        <v>0</v>
      </c>
      <c r="BF396" s="148">
        <f>IF(N396="snížená",J396,0)</f>
        <v>0</v>
      </c>
      <c r="BG396" s="148">
        <f>IF(N396="zákl. přenesená",J396,0)</f>
        <v>0</v>
      </c>
      <c r="BH396" s="148">
        <f>IF(N396="sníž. přenesená",J396,0)</f>
        <v>0</v>
      </c>
      <c r="BI396" s="148">
        <f>IF(N396="nulová",J396,0)</f>
        <v>0</v>
      </c>
      <c r="BJ396" s="17" t="s">
        <v>83</v>
      </c>
      <c r="BK396" s="148">
        <f>ROUND(I396*H396,2)</f>
        <v>0</v>
      </c>
      <c r="BL396" s="17" t="s">
        <v>217</v>
      </c>
      <c r="BM396" s="147" t="s">
        <v>854</v>
      </c>
    </row>
    <row r="397" spans="2:65" s="12" customFormat="1">
      <c r="B397" s="160"/>
      <c r="D397" s="153" t="s">
        <v>256</v>
      </c>
      <c r="E397" s="161" t="s">
        <v>1</v>
      </c>
      <c r="F397" s="162" t="s">
        <v>855</v>
      </c>
      <c r="H397" s="163">
        <v>139.5</v>
      </c>
      <c r="I397" s="164"/>
      <c r="L397" s="160"/>
      <c r="M397" s="165"/>
      <c r="T397" s="166"/>
      <c r="AT397" s="161" t="s">
        <v>256</v>
      </c>
      <c r="AU397" s="161" t="s">
        <v>85</v>
      </c>
      <c r="AV397" s="12" t="s">
        <v>85</v>
      </c>
      <c r="AW397" s="12" t="s">
        <v>32</v>
      </c>
      <c r="AX397" s="12" t="s">
        <v>83</v>
      </c>
      <c r="AY397" s="161" t="s">
        <v>190</v>
      </c>
    </row>
    <row r="398" spans="2:65" s="12" customFormat="1">
      <c r="B398" s="160"/>
      <c r="D398" s="153" t="s">
        <v>256</v>
      </c>
      <c r="F398" s="162" t="s">
        <v>856</v>
      </c>
      <c r="H398" s="163">
        <v>140.89500000000001</v>
      </c>
      <c r="I398" s="164"/>
      <c r="L398" s="160"/>
      <c r="M398" s="165"/>
      <c r="T398" s="166"/>
      <c r="AT398" s="161" t="s">
        <v>256</v>
      </c>
      <c r="AU398" s="161" t="s">
        <v>85</v>
      </c>
      <c r="AV398" s="12" t="s">
        <v>85</v>
      </c>
      <c r="AW398" s="12" t="s">
        <v>4</v>
      </c>
      <c r="AX398" s="12" t="s">
        <v>83</v>
      </c>
      <c r="AY398" s="161" t="s">
        <v>190</v>
      </c>
    </row>
    <row r="399" spans="2:65" s="1" customFormat="1" ht="78" customHeight="1">
      <c r="B399" s="32"/>
      <c r="C399" s="136" t="s">
        <v>857</v>
      </c>
      <c r="D399" s="136" t="s">
        <v>193</v>
      </c>
      <c r="E399" s="137" t="s">
        <v>858</v>
      </c>
      <c r="F399" s="138" t="s">
        <v>859</v>
      </c>
      <c r="G399" s="139" t="s">
        <v>253</v>
      </c>
      <c r="H399" s="140">
        <v>88.5</v>
      </c>
      <c r="I399" s="141"/>
      <c r="J399" s="142">
        <f>ROUND(I399*H399,2)</f>
        <v>0</v>
      </c>
      <c r="K399" s="138" t="s">
        <v>197</v>
      </c>
      <c r="L399" s="32"/>
      <c r="M399" s="143" t="s">
        <v>1</v>
      </c>
      <c r="N399" s="144" t="s">
        <v>41</v>
      </c>
      <c r="P399" s="145">
        <f>O399*H399</f>
        <v>0</v>
      </c>
      <c r="Q399" s="145">
        <v>8.9219999999999994E-2</v>
      </c>
      <c r="R399" s="145">
        <f>Q399*H399</f>
        <v>7.8959699999999993</v>
      </c>
      <c r="S399" s="145">
        <v>0</v>
      </c>
      <c r="T399" s="146">
        <f>S399*H399</f>
        <v>0</v>
      </c>
      <c r="AR399" s="147" t="s">
        <v>217</v>
      </c>
      <c r="AT399" s="147" t="s">
        <v>193</v>
      </c>
      <c r="AU399" s="147" t="s">
        <v>85</v>
      </c>
      <c r="AY399" s="17" t="s">
        <v>190</v>
      </c>
      <c r="BE399" s="148">
        <f>IF(N399="základní",J399,0)</f>
        <v>0</v>
      </c>
      <c r="BF399" s="148">
        <f>IF(N399="snížená",J399,0)</f>
        <v>0</v>
      </c>
      <c r="BG399" s="148">
        <f>IF(N399="zákl. přenesená",J399,0)</f>
        <v>0</v>
      </c>
      <c r="BH399" s="148">
        <f>IF(N399="sníž. přenesená",J399,0)</f>
        <v>0</v>
      </c>
      <c r="BI399" s="148">
        <f>IF(N399="nulová",J399,0)</f>
        <v>0</v>
      </c>
      <c r="BJ399" s="17" t="s">
        <v>83</v>
      </c>
      <c r="BK399" s="148">
        <f>ROUND(I399*H399,2)</f>
        <v>0</v>
      </c>
      <c r="BL399" s="17" t="s">
        <v>217</v>
      </c>
      <c r="BM399" s="147" t="s">
        <v>860</v>
      </c>
    </row>
    <row r="400" spans="2:65" s="1" customFormat="1">
      <c r="B400" s="32"/>
      <c r="D400" s="149" t="s">
        <v>200</v>
      </c>
      <c r="F400" s="150" t="s">
        <v>861</v>
      </c>
      <c r="I400" s="151"/>
      <c r="L400" s="32"/>
      <c r="M400" s="152"/>
      <c r="T400" s="56"/>
      <c r="AT400" s="17" t="s">
        <v>200</v>
      </c>
      <c r="AU400" s="17" t="s">
        <v>85</v>
      </c>
    </row>
    <row r="401" spans="2:65" s="13" customFormat="1">
      <c r="B401" s="167"/>
      <c r="D401" s="153" t="s">
        <v>256</v>
      </c>
      <c r="E401" s="168" t="s">
        <v>1</v>
      </c>
      <c r="F401" s="169" t="s">
        <v>743</v>
      </c>
      <c r="H401" s="168" t="s">
        <v>1</v>
      </c>
      <c r="I401" s="170"/>
      <c r="L401" s="167"/>
      <c r="M401" s="171"/>
      <c r="T401" s="172"/>
      <c r="AT401" s="168" t="s">
        <v>256</v>
      </c>
      <c r="AU401" s="168" t="s">
        <v>85</v>
      </c>
      <c r="AV401" s="13" t="s">
        <v>83</v>
      </c>
      <c r="AW401" s="13" t="s">
        <v>32</v>
      </c>
      <c r="AX401" s="13" t="s">
        <v>76</v>
      </c>
      <c r="AY401" s="168" t="s">
        <v>190</v>
      </c>
    </row>
    <row r="402" spans="2:65" s="12" customFormat="1">
      <c r="B402" s="160"/>
      <c r="D402" s="153" t="s">
        <v>256</v>
      </c>
      <c r="E402" s="161" t="s">
        <v>1</v>
      </c>
      <c r="F402" s="162" t="s">
        <v>756</v>
      </c>
      <c r="H402" s="163">
        <v>54.5</v>
      </c>
      <c r="I402" s="164"/>
      <c r="L402" s="160"/>
      <c r="M402" s="165"/>
      <c r="T402" s="166"/>
      <c r="AT402" s="161" t="s">
        <v>256</v>
      </c>
      <c r="AU402" s="161" t="s">
        <v>85</v>
      </c>
      <c r="AV402" s="12" t="s">
        <v>85</v>
      </c>
      <c r="AW402" s="12" t="s">
        <v>32</v>
      </c>
      <c r="AX402" s="12" t="s">
        <v>76</v>
      </c>
      <c r="AY402" s="161" t="s">
        <v>190</v>
      </c>
    </row>
    <row r="403" spans="2:65" s="12" customFormat="1">
      <c r="B403" s="160"/>
      <c r="D403" s="153" t="s">
        <v>256</v>
      </c>
      <c r="E403" s="161" t="s">
        <v>1</v>
      </c>
      <c r="F403" s="162" t="s">
        <v>744</v>
      </c>
      <c r="H403" s="163">
        <v>19</v>
      </c>
      <c r="I403" s="164"/>
      <c r="L403" s="160"/>
      <c r="M403" s="165"/>
      <c r="T403" s="166"/>
      <c r="AT403" s="161" t="s">
        <v>256</v>
      </c>
      <c r="AU403" s="161" t="s">
        <v>85</v>
      </c>
      <c r="AV403" s="12" t="s">
        <v>85</v>
      </c>
      <c r="AW403" s="12" t="s">
        <v>32</v>
      </c>
      <c r="AX403" s="12" t="s">
        <v>76</v>
      </c>
      <c r="AY403" s="161" t="s">
        <v>190</v>
      </c>
    </row>
    <row r="404" spans="2:65" s="12" customFormat="1">
      <c r="B404" s="160"/>
      <c r="D404" s="153" t="s">
        <v>256</v>
      </c>
      <c r="E404" s="161" t="s">
        <v>1</v>
      </c>
      <c r="F404" s="162" t="s">
        <v>745</v>
      </c>
      <c r="H404" s="163">
        <v>15</v>
      </c>
      <c r="I404" s="164"/>
      <c r="L404" s="160"/>
      <c r="M404" s="165"/>
      <c r="T404" s="166"/>
      <c r="AT404" s="161" t="s">
        <v>256</v>
      </c>
      <c r="AU404" s="161" t="s">
        <v>85</v>
      </c>
      <c r="AV404" s="12" t="s">
        <v>85</v>
      </c>
      <c r="AW404" s="12" t="s">
        <v>32</v>
      </c>
      <c r="AX404" s="12" t="s">
        <v>76</v>
      </c>
      <c r="AY404" s="161" t="s">
        <v>190</v>
      </c>
    </row>
    <row r="405" spans="2:65" s="14" customFormat="1">
      <c r="B405" s="173"/>
      <c r="D405" s="153" t="s">
        <v>256</v>
      </c>
      <c r="E405" s="174" t="s">
        <v>1</v>
      </c>
      <c r="F405" s="175" t="s">
        <v>267</v>
      </c>
      <c r="H405" s="176">
        <v>88.5</v>
      </c>
      <c r="I405" s="177"/>
      <c r="L405" s="173"/>
      <c r="M405" s="178"/>
      <c r="T405" s="179"/>
      <c r="AT405" s="174" t="s">
        <v>256</v>
      </c>
      <c r="AU405" s="174" t="s">
        <v>85</v>
      </c>
      <c r="AV405" s="14" t="s">
        <v>217</v>
      </c>
      <c r="AW405" s="14" t="s">
        <v>32</v>
      </c>
      <c r="AX405" s="14" t="s">
        <v>83</v>
      </c>
      <c r="AY405" s="174" t="s">
        <v>190</v>
      </c>
    </row>
    <row r="406" spans="2:65" s="1" customFormat="1" ht="24.2" customHeight="1">
      <c r="B406" s="32"/>
      <c r="C406" s="183" t="s">
        <v>862</v>
      </c>
      <c r="D406" s="183" t="s">
        <v>615</v>
      </c>
      <c r="E406" s="184" t="s">
        <v>863</v>
      </c>
      <c r="F406" s="185" t="s">
        <v>864</v>
      </c>
      <c r="G406" s="186" t="s">
        <v>253</v>
      </c>
      <c r="H406" s="187">
        <v>15.45</v>
      </c>
      <c r="I406" s="188"/>
      <c r="J406" s="189">
        <f>ROUND(I406*H406,2)</f>
        <v>0</v>
      </c>
      <c r="K406" s="185" t="s">
        <v>197</v>
      </c>
      <c r="L406" s="190"/>
      <c r="M406" s="191" t="s">
        <v>1</v>
      </c>
      <c r="N406" s="192" t="s">
        <v>41</v>
      </c>
      <c r="P406" s="145">
        <f>O406*H406</f>
        <v>0</v>
      </c>
      <c r="Q406" s="145">
        <v>0.13100000000000001</v>
      </c>
      <c r="R406" s="145">
        <f>Q406*H406</f>
        <v>2.0239500000000001</v>
      </c>
      <c r="S406" s="145">
        <v>0</v>
      </c>
      <c r="T406" s="146">
        <f>S406*H406</f>
        <v>0</v>
      </c>
      <c r="AR406" s="147" t="s">
        <v>500</v>
      </c>
      <c r="AT406" s="147" t="s">
        <v>615</v>
      </c>
      <c r="AU406" s="147" t="s">
        <v>85</v>
      </c>
      <c r="AY406" s="17" t="s">
        <v>190</v>
      </c>
      <c r="BE406" s="148">
        <f>IF(N406="základní",J406,0)</f>
        <v>0</v>
      </c>
      <c r="BF406" s="148">
        <f>IF(N406="snížená",J406,0)</f>
        <v>0</v>
      </c>
      <c r="BG406" s="148">
        <f>IF(N406="zákl. přenesená",J406,0)</f>
        <v>0</v>
      </c>
      <c r="BH406" s="148">
        <f>IF(N406="sníž. přenesená",J406,0)</f>
        <v>0</v>
      </c>
      <c r="BI406" s="148">
        <f>IF(N406="nulová",J406,0)</f>
        <v>0</v>
      </c>
      <c r="BJ406" s="17" t="s">
        <v>83</v>
      </c>
      <c r="BK406" s="148">
        <f>ROUND(I406*H406,2)</f>
        <v>0</v>
      </c>
      <c r="BL406" s="17" t="s">
        <v>217</v>
      </c>
      <c r="BM406" s="147" t="s">
        <v>865</v>
      </c>
    </row>
    <row r="407" spans="2:65" s="12" customFormat="1">
      <c r="B407" s="160"/>
      <c r="D407" s="153" t="s">
        <v>256</v>
      </c>
      <c r="E407" s="161" t="s">
        <v>1</v>
      </c>
      <c r="F407" s="162" t="s">
        <v>866</v>
      </c>
      <c r="H407" s="163">
        <v>15</v>
      </c>
      <c r="I407" s="164"/>
      <c r="L407" s="160"/>
      <c r="M407" s="165"/>
      <c r="T407" s="166"/>
      <c r="AT407" s="161" t="s">
        <v>256</v>
      </c>
      <c r="AU407" s="161" t="s">
        <v>85</v>
      </c>
      <c r="AV407" s="12" t="s">
        <v>85</v>
      </c>
      <c r="AW407" s="12" t="s">
        <v>32</v>
      </c>
      <c r="AX407" s="12" t="s">
        <v>83</v>
      </c>
      <c r="AY407" s="161" t="s">
        <v>190</v>
      </c>
    </row>
    <row r="408" spans="2:65" s="12" customFormat="1">
      <c r="B408" s="160"/>
      <c r="D408" s="153" t="s">
        <v>256</v>
      </c>
      <c r="F408" s="162" t="s">
        <v>867</v>
      </c>
      <c r="H408" s="163">
        <v>15.45</v>
      </c>
      <c r="I408" s="164"/>
      <c r="L408" s="160"/>
      <c r="M408" s="165"/>
      <c r="T408" s="166"/>
      <c r="AT408" s="161" t="s">
        <v>256</v>
      </c>
      <c r="AU408" s="161" t="s">
        <v>85</v>
      </c>
      <c r="AV408" s="12" t="s">
        <v>85</v>
      </c>
      <c r="AW408" s="12" t="s">
        <v>4</v>
      </c>
      <c r="AX408" s="12" t="s">
        <v>83</v>
      </c>
      <c r="AY408" s="161" t="s">
        <v>190</v>
      </c>
    </row>
    <row r="409" spans="2:65" s="1" customFormat="1" ht="21.75" customHeight="1">
      <c r="B409" s="32"/>
      <c r="C409" s="183" t="s">
        <v>868</v>
      </c>
      <c r="D409" s="183" t="s">
        <v>615</v>
      </c>
      <c r="E409" s="184" t="s">
        <v>869</v>
      </c>
      <c r="F409" s="185" t="s">
        <v>870</v>
      </c>
      <c r="G409" s="186" t="s">
        <v>253</v>
      </c>
      <c r="H409" s="187">
        <v>56.134999999999998</v>
      </c>
      <c r="I409" s="188"/>
      <c r="J409" s="189">
        <f>ROUND(I409*H409,2)</f>
        <v>0</v>
      </c>
      <c r="K409" s="185" t="s">
        <v>197</v>
      </c>
      <c r="L409" s="190"/>
      <c r="M409" s="191" t="s">
        <v>1</v>
      </c>
      <c r="N409" s="192" t="s">
        <v>41</v>
      </c>
      <c r="P409" s="145">
        <f>O409*H409</f>
        <v>0</v>
      </c>
      <c r="Q409" s="145">
        <v>0.13100000000000001</v>
      </c>
      <c r="R409" s="145">
        <f>Q409*H409</f>
        <v>7.3536850000000005</v>
      </c>
      <c r="S409" s="145">
        <v>0</v>
      </c>
      <c r="T409" s="146">
        <f>S409*H409</f>
        <v>0</v>
      </c>
      <c r="AR409" s="147" t="s">
        <v>500</v>
      </c>
      <c r="AT409" s="147" t="s">
        <v>615</v>
      </c>
      <c r="AU409" s="147" t="s">
        <v>85</v>
      </c>
      <c r="AY409" s="17" t="s">
        <v>190</v>
      </c>
      <c r="BE409" s="148">
        <f>IF(N409="základní",J409,0)</f>
        <v>0</v>
      </c>
      <c r="BF409" s="148">
        <f>IF(N409="snížená",J409,0)</f>
        <v>0</v>
      </c>
      <c r="BG409" s="148">
        <f>IF(N409="zákl. přenesená",J409,0)</f>
        <v>0</v>
      </c>
      <c r="BH409" s="148">
        <f>IF(N409="sníž. přenesená",J409,0)</f>
        <v>0</v>
      </c>
      <c r="BI409" s="148">
        <f>IF(N409="nulová",J409,0)</f>
        <v>0</v>
      </c>
      <c r="BJ409" s="17" t="s">
        <v>83</v>
      </c>
      <c r="BK409" s="148">
        <f>ROUND(I409*H409,2)</f>
        <v>0</v>
      </c>
      <c r="BL409" s="17" t="s">
        <v>217</v>
      </c>
      <c r="BM409" s="147" t="s">
        <v>871</v>
      </c>
    </row>
    <row r="410" spans="2:65" s="12" customFormat="1">
      <c r="B410" s="160"/>
      <c r="D410" s="153" t="s">
        <v>256</v>
      </c>
      <c r="E410" s="161" t="s">
        <v>1</v>
      </c>
      <c r="F410" s="162" t="s">
        <v>872</v>
      </c>
      <c r="H410" s="163">
        <v>54.5</v>
      </c>
      <c r="I410" s="164"/>
      <c r="L410" s="160"/>
      <c r="M410" s="165"/>
      <c r="T410" s="166"/>
      <c r="AT410" s="161" t="s">
        <v>256</v>
      </c>
      <c r="AU410" s="161" t="s">
        <v>85</v>
      </c>
      <c r="AV410" s="12" t="s">
        <v>85</v>
      </c>
      <c r="AW410" s="12" t="s">
        <v>32</v>
      </c>
      <c r="AX410" s="12" t="s">
        <v>83</v>
      </c>
      <c r="AY410" s="161" t="s">
        <v>190</v>
      </c>
    </row>
    <row r="411" spans="2:65" s="12" customFormat="1">
      <c r="B411" s="160"/>
      <c r="D411" s="153" t="s">
        <v>256</v>
      </c>
      <c r="F411" s="162" t="s">
        <v>873</v>
      </c>
      <c r="H411" s="163">
        <v>56.134999999999998</v>
      </c>
      <c r="I411" s="164"/>
      <c r="L411" s="160"/>
      <c r="M411" s="165"/>
      <c r="T411" s="166"/>
      <c r="AT411" s="161" t="s">
        <v>256</v>
      </c>
      <c r="AU411" s="161" t="s">
        <v>85</v>
      </c>
      <c r="AV411" s="12" t="s">
        <v>85</v>
      </c>
      <c r="AW411" s="12" t="s">
        <v>4</v>
      </c>
      <c r="AX411" s="12" t="s">
        <v>83</v>
      </c>
      <c r="AY411" s="161" t="s">
        <v>190</v>
      </c>
    </row>
    <row r="412" spans="2:65" s="1" customFormat="1" ht="21.75" customHeight="1">
      <c r="B412" s="32"/>
      <c r="C412" s="183" t="s">
        <v>874</v>
      </c>
      <c r="D412" s="183" t="s">
        <v>615</v>
      </c>
      <c r="E412" s="184" t="s">
        <v>875</v>
      </c>
      <c r="F412" s="185" t="s">
        <v>876</v>
      </c>
      <c r="G412" s="186" t="s">
        <v>253</v>
      </c>
      <c r="H412" s="187">
        <v>19.57</v>
      </c>
      <c r="I412" s="188"/>
      <c r="J412" s="189">
        <f>ROUND(I412*H412,2)</f>
        <v>0</v>
      </c>
      <c r="K412" s="185" t="s">
        <v>197</v>
      </c>
      <c r="L412" s="190"/>
      <c r="M412" s="191" t="s">
        <v>1</v>
      </c>
      <c r="N412" s="192" t="s">
        <v>41</v>
      </c>
      <c r="P412" s="145">
        <f>O412*H412</f>
        <v>0</v>
      </c>
      <c r="Q412" s="145">
        <v>0.13100000000000001</v>
      </c>
      <c r="R412" s="145">
        <f>Q412*H412</f>
        <v>2.5636700000000001</v>
      </c>
      <c r="S412" s="145">
        <v>0</v>
      </c>
      <c r="T412" s="146">
        <f>S412*H412</f>
        <v>0</v>
      </c>
      <c r="AR412" s="147" t="s">
        <v>500</v>
      </c>
      <c r="AT412" s="147" t="s">
        <v>615</v>
      </c>
      <c r="AU412" s="147" t="s">
        <v>85</v>
      </c>
      <c r="AY412" s="17" t="s">
        <v>190</v>
      </c>
      <c r="BE412" s="148">
        <f>IF(N412="základní",J412,0)</f>
        <v>0</v>
      </c>
      <c r="BF412" s="148">
        <f>IF(N412="snížená",J412,0)</f>
        <v>0</v>
      </c>
      <c r="BG412" s="148">
        <f>IF(N412="zákl. přenesená",J412,0)</f>
        <v>0</v>
      </c>
      <c r="BH412" s="148">
        <f>IF(N412="sníž. přenesená",J412,0)</f>
        <v>0</v>
      </c>
      <c r="BI412" s="148">
        <f>IF(N412="nulová",J412,0)</f>
        <v>0</v>
      </c>
      <c r="BJ412" s="17" t="s">
        <v>83</v>
      </c>
      <c r="BK412" s="148">
        <f>ROUND(I412*H412,2)</f>
        <v>0</v>
      </c>
      <c r="BL412" s="17" t="s">
        <v>217</v>
      </c>
      <c r="BM412" s="147" t="s">
        <v>877</v>
      </c>
    </row>
    <row r="413" spans="2:65" s="12" customFormat="1">
      <c r="B413" s="160"/>
      <c r="D413" s="153" t="s">
        <v>256</v>
      </c>
      <c r="E413" s="161" t="s">
        <v>1</v>
      </c>
      <c r="F413" s="162" t="s">
        <v>878</v>
      </c>
      <c r="H413" s="163">
        <v>19</v>
      </c>
      <c r="I413" s="164"/>
      <c r="L413" s="160"/>
      <c r="M413" s="165"/>
      <c r="T413" s="166"/>
      <c r="AT413" s="161" t="s">
        <v>256</v>
      </c>
      <c r="AU413" s="161" t="s">
        <v>85</v>
      </c>
      <c r="AV413" s="12" t="s">
        <v>85</v>
      </c>
      <c r="AW413" s="12" t="s">
        <v>32</v>
      </c>
      <c r="AX413" s="12" t="s">
        <v>83</v>
      </c>
      <c r="AY413" s="161" t="s">
        <v>190</v>
      </c>
    </row>
    <row r="414" spans="2:65" s="12" customFormat="1">
      <c r="B414" s="160"/>
      <c r="D414" s="153" t="s">
        <v>256</v>
      </c>
      <c r="F414" s="162" t="s">
        <v>879</v>
      </c>
      <c r="H414" s="163">
        <v>19.57</v>
      </c>
      <c r="I414" s="164"/>
      <c r="L414" s="160"/>
      <c r="M414" s="165"/>
      <c r="T414" s="166"/>
      <c r="AT414" s="161" t="s">
        <v>256</v>
      </c>
      <c r="AU414" s="161" t="s">
        <v>85</v>
      </c>
      <c r="AV414" s="12" t="s">
        <v>85</v>
      </c>
      <c r="AW414" s="12" t="s">
        <v>4</v>
      </c>
      <c r="AX414" s="12" t="s">
        <v>83</v>
      </c>
      <c r="AY414" s="161" t="s">
        <v>190</v>
      </c>
    </row>
    <row r="415" spans="2:65" s="1" customFormat="1" ht="90" customHeight="1">
      <c r="B415" s="32"/>
      <c r="C415" s="136" t="s">
        <v>880</v>
      </c>
      <c r="D415" s="136" t="s">
        <v>193</v>
      </c>
      <c r="E415" s="137" t="s">
        <v>881</v>
      </c>
      <c r="F415" s="138" t="s">
        <v>882</v>
      </c>
      <c r="G415" s="139" t="s">
        <v>253</v>
      </c>
      <c r="H415" s="140">
        <v>88.5</v>
      </c>
      <c r="I415" s="141"/>
      <c r="J415" s="142">
        <f>ROUND(I415*H415,2)</f>
        <v>0</v>
      </c>
      <c r="K415" s="138" t="s">
        <v>197</v>
      </c>
      <c r="L415" s="32"/>
      <c r="M415" s="143" t="s">
        <v>1</v>
      </c>
      <c r="N415" s="144" t="s">
        <v>41</v>
      </c>
      <c r="P415" s="145">
        <f>O415*H415</f>
        <v>0</v>
      </c>
      <c r="Q415" s="145">
        <v>0</v>
      </c>
      <c r="R415" s="145">
        <f>Q415*H415</f>
        <v>0</v>
      </c>
      <c r="S415" s="145">
        <v>0</v>
      </c>
      <c r="T415" s="146">
        <f>S415*H415</f>
        <v>0</v>
      </c>
      <c r="AR415" s="147" t="s">
        <v>217</v>
      </c>
      <c r="AT415" s="147" t="s">
        <v>193</v>
      </c>
      <c r="AU415" s="147" t="s">
        <v>85</v>
      </c>
      <c r="AY415" s="17" t="s">
        <v>190</v>
      </c>
      <c r="BE415" s="148">
        <f>IF(N415="základní",J415,0)</f>
        <v>0</v>
      </c>
      <c r="BF415" s="148">
        <f>IF(N415="snížená",J415,0)</f>
        <v>0</v>
      </c>
      <c r="BG415" s="148">
        <f>IF(N415="zákl. přenesená",J415,0)</f>
        <v>0</v>
      </c>
      <c r="BH415" s="148">
        <f>IF(N415="sníž. přenesená",J415,0)</f>
        <v>0</v>
      </c>
      <c r="BI415" s="148">
        <f>IF(N415="nulová",J415,0)</f>
        <v>0</v>
      </c>
      <c r="BJ415" s="17" t="s">
        <v>83</v>
      </c>
      <c r="BK415" s="148">
        <f>ROUND(I415*H415,2)</f>
        <v>0</v>
      </c>
      <c r="BL415" s="17" t="s">
        <v>217</v>
      </c>
      <c r="BM415" s="147" t="s">
        <v>883</v>
      </c>
    </row>
    <row r="416" spans="2:65" s="1" customFormat="1">
      <c r="B416" s="32"/>
      <c r="D416" s="149" t="s">
        <v>200</v>
      </c>
      <c r="F416" s="150" t="s">
        <v>884</v>
      </c>
      <c r="I416" s="151"/>
      <c r="L416" s="32"/>
      <c r="M416" s="152"/>
      <c r="T416" s="56"/>
      <c r="AT416" s="17" t="s">
        <v>200</v>
      </c>
      <c r="AU416" s="17" t="s">
        <v>85</v>
      </c>
    </row>
    <row r="417" spans="2:65" s="12" customFormat="1">
      <c r="B417" s="160"/>
      <c r="D417" s="153" t="s">
        <v>256</v>
      </c>
      <c r="E417" s="161" t="s">
        <v>1</v>
      </c>
      <c r="F417" s="162" t="s">
        <v>885</v>
      </c>
      <c r="H417" s="163">
        <v>88.5</v>
      </c>
      <c r="I417" s="164"/>
      <c r="L417" s="160"/>
      <c r="M417" s="165"/>
      <c r="T417" s="166"/>
      <c r="AT417" s="161" t="s">
        <v>256</v>
      </c>
      <c r="AU417" s="161" t="s">
        <v>85</v>
      </c>
      <c r="AV417" s="12" t="s">
        <v>85</v>
      </c>
      <c r="AW417" s="12" t="s">
        <v>32</v>
      </c>
      <c r="AX417" s="12" t="s">
        <v>83</v>
      </c>
      <c r="AY417" s="161" t="s">
        <v>190</v>
      </c>
    </row>
    <row r="418" spans="2:65" s="1" customFormat="1" ht="78" customHeight="1">
      <c r="B418" s="32"/>
      <c r="C418" s="136" t="s">
        <v>886</v>
      </c>
      <c r="D418" s="136" t="s">
        <v>193</v>
      </c>
      <c r="E418" s="137" t="s">
        <v>887</v>
      </c>
      <c r="F418" s="138" t="s">
        <v>888</v>
      </c>
      <c r="G418" s="139" t="s">
        <v>253</v>
      </c>
      <c r="H418" s="140">
        <v>7</v>
      </c>
      <c r="I418" s="141"/>
      <c r="J418" s="142">
        <f>ROUND(I418*H418,2)</f>
        <v>0</v>
      </c>
      <c r="K418" s="138" t="s">
        <v>197</v>
      </c>
      <c r="L418" s="32"/>
      <c r="M418" s="143" t="s">
        <v>1</v>
      </c>
      <c r="N418" s="144" t="s">
        <v>41</v>
      </c>
      <c r="P418" s="145">
        <f>O418*H418</f>
        <v>0</v>
      </c>
      <c r="Q418" s="145">
        <v>0.11162</v>
      </c>
      <c r="R418" s="145">
        <f>Q418*H418</f>
        <v>0.78133999999999992</v>
      </c>
      <c r="S418" s="145">
        <v>0</v>
      </c>
      <c r="T418" s="146">
        <f>S418*H418</f>
        <v>0</v>
      </c>
      <c r="AR418" s="147" t="s">
        <v>217</v>
      </c>
      <c r="AT418" s="147" t="s">
        <v>193</v>
      </c>
      <c r="AU418" s="147" t="s">
        <v>85</v>
      </c>
      <c r="AY418" s="17" t="s">
        <v>190</v>
      </c>
      <c r="BE418" s="148">
        <f>IF(N418="základní",J418,0)</f>
        <v>0</v>
      </c>
      <c r="BF418" s="148">
        <f>IF(N418="snížená",J418,0)</f>
        <v>0</v>
      </c>
      <c r="BG418" s="148">
        <f>IF(N418="zákl. přenesená",J418,0)</f>
        <v>0</v>
      </c>
      <c r="BH418" s="148">
        <f>IF(N418="sníž. přenesená",J418,0)</f>
        <v>0</v>
      </c>
      <c r="BI418" s="148">
        <f>IF(N418="nulová",J418,0)</f>
        <v>0</v>
      </c>
      <c r="BJ418" s="17" t="s">
        <v>83</v>
      </c>
      <c r="BK418" s="148">
        <f>ROUND(I418*H418,2)</f>
        <v>0</v>
      </c>
      <c r="BL418" s="17" t="s">
        <v>217</v>
      </c>
      <c r="BM418" s="147" t="s">
        <v>889</v>
      </c>
    </row>
    <row r="419" spans="2:65" s="1" customFormat="1">
      <c r="B419" s="32"/>
      <c r="D419" s="149" t="s">
        <v>200</v>
      </c>
      <c r="F419" s="150" t="s">
        <v>890</v>
      </c>
      <c r="I419" s="151"/>
      <c r="L419" s="32"/>
      <c r="M419" s="152"/>
      <c r="T419" s="56"/>
      <c r="AT419" s="17" t="s">
        <v>200</v>
      </c>
      <c r="AU419" s="17" t="s">
        <v>85</v>
      </c>
    </row>
    <row r="420" spans="2:65" s="12" customFormat="1">
      <c r="B420" s="160"/>
      <c r="D420" s="153" t="s">
        <v>256</v>
      </c>
      <c r="E420" s="161" t="s">
        <v>1</v>
      </c>
      <c r="F420" s="162" t="s">
        <v>766</v>
      </c>
      <c r="H420" s="163">
        <v>7</v>
      </c>
      <c r="I420" s="164"/>
      <c r="L420" s="160"/>
      <c r="M420" s="165"/>
      <c r="T420" s="166"/>
      <c r="AT420" s="161" t="s">
        <v>256</v>
      </c>
      <c r="AU420" s="161" t="s">
        <v>85</v>
      </c>
      <c r="AV420" s="12" t="s">
        <v>85</v>
      </c>
      <c r="AW420" s="12" t="s">
        <v>32</v>
      </c>
      <c r="AX420" s="12" t="s">
        <v>83</v>
      </c>
      <c r="AY420" s="161" t="s">
        <v>190</v>
      </c>
    </row>
    <row r="421" spans="2:65" s="11" customFormat="1" ht="22.9" customHeight="1">
      <c r="B421" s="124"/>
      <c r="D421" s="125" t="s">
        <v>75</v>
      </c>
      <c r="E421" s="134" t="s">
        <v>500</v>
      </c>
      <c r="F421" s="134" t="s">
        <v>891</v>
      </c>
      <c r="I421" s="127"/>
      <c r="J421" s="135">
        <f>BK421</f>
        <v>0</v>
      </c>
      <c r="L421" s="124"/>
      <c r="M421" s="129"/>
      <c r="P421" s="130">
        <f>SUM(P422:P447)</f>
        <v>0</v>
      </c>
      <c r="R421" s="130">
        <f>SUM(R422:R447)</f>
        <v>20.27243</v>
      </c>
      <c r="T421" s="131">
        <f>SUM(T422:T447)</f>
        <v>0</v>
      </c>
      <c r="AR421" s="125" t="s">
        <v>83</v>
      </c>
      <c r="AT421" s="132" t="s">
        <v>75</v>
      </c>
      <c r="AU421" s="132" t="s">
        <v>83</v>
      </c>
      <c r="AY421" s="125" t="s">
        <v>190</v>
      </c>
      <c r="BK421" s="133">
        <f>SUM(BK422:BK447)</f>
        <v>0</v>
      </c>
    </row>
    <row r="422" spans="2:65" s="1" customFormat="1" ht="37.9" customHeight="1">
      <c r="B422" s="32"/>
      <c r="C422" s="136" t="s">
        <v>892</v>
      </c>
      <c r="D422" s="136" t="s">
        <v>193</v>
      </c>
      <c r="E422" s="137" t="s">
        <v>893</v>
      </c>
      <c r="F422" s="138" t="s">
        <v>894</v>
      </c>
      <c r="G422" s="139" t="s">
        <v>271</v>
      </c>
      <c r="H422" s="140">
        <v>19</v>
      </c>
      <c r="I422" s="141"/>
      <c r="J422" s="142">
        <f>ROUND(I422*H422,2)</f>
        <v>0</v>
      </c>
      <c r="K422" s="138" t="s">
        <v>197</v>
      </c>
      <c r="L422" s="32"/>
      <c r="M422" s="143" t="s">
        <v>1</v>
      </c>
      <c r="N422" s="144" t="s">
        <v>41</v>
      </c>
      <c r="P422" s="145">
        <f>O422*H422</f>
        <v>0</v>
      </c>
      <c r="Q422" s="145">
        <v>6.9999999999999994E-5</v>
      </c>
      <c r="R422" s="145">
        <f>Q422*H422</f>
        <v>1.3299999999999998E-3</v>
      </c>
      <c r="S422" s="145">
        <v>0</v>
      </c>
      <c r="T422" s="146">
        <f>S422*H422</f>
        <v>0</v>
      </c>
      <c r="AR422" s="147" t="s">
        <v>217</v>
      </c>
      <c r="AT422" s="147" t="s">
        <v>193</v>
      </c>
      <c r="AU422" s="147" t="s">
        <v>85</v>
      </c>
      <c r="AY422" s="17" t="s">
        <v>190</v>
      </c>
      <c r="BE422" s="148">
        <f>IF(N422="základní",J422,0)</f>
        <v>0</v>
      </c>
      <c r="BF422" s="148">
        <f>IF(N422="snížená",J422,0)</f>
        <v>0</v>
      </c>
      <c r="BG422" s="148">
        <f>IF(N422="zákl. přenesená",J422,0)</f>
        <v>0</v>
      </c>
      <c r="BH422" s="148">
        <f>IF(N422="sníž. přenesená",J422,0)</f>
        <v>0</v>
      </c>
      <c r="BI422" s="148">
        <f>IF(N422="nulová",J422,0)</f>
        <v>0</v>
      </c>
      <c r="BJ422" s="17" t="s">
        <v>83</v>
      </c>
      <c r="BK422" s="148">
        <f>ROUND(I422*H422,2)</f>
        <v>0</v>
      </c>
      <c r="BL422" s="17" t="s">
        <v>217</v>
      </c>
      <c r="BM422" s="147" t="s">
        <v>895</v>
      </c>
    </row>
    <row r="423" spans="2:65" s="1" customFormat="1">
      <c r="B423" s="32"/>
      <c r="D423" s="149" t="s">
        <v>200</v>
      </c>
      <c r="F423" s="150" t="s">
        <v>896</v>
      </c>
      <c r="I423" s="151"/>
      <c r="L423" s="32"/>
      <c r="M423" s="152"/>
      <c r="T423" s="56"/>
      <c r="AT423" s="17" t="s">
        <v>200</v>
      </c>
      <c r="AU423" s="17" t="s">
        <v>85</v>
      </c>
    </row>
    <row r="424" spans="2:65" s="12" customFormat="1">
      <c r="B424" s="160"/>
      <c r="D424" s="153" t="s">
        <v>256</v>
      </c>
      <c r="E424" s="161" t="s">
        <v>1</v>
      </c>
      <c r="F424" s="162" t="s">
        <v>897</v>
      </c>
      <c r="H424" s="163">
        <v>19</v>
      </c>
      <c r="I424" s="164"/>
      <c r="L424" s="160"/>
      <c r="M424" s="165"/>
      <c r="T424" s="166"/>
      <c r="AT424" s="161" t="s">
        <v>256</v>
      </c>
      <c r="AU424" s="161" t="s">
        <v>85</v>
      </c>
      <c r="AV424" s="12" t="s">
        <v>85</v>
      </c>
      <c r="AW424" s="12" t="s">
        <v>32</v>
      </c>
      <c r="AX424" s="12" t="s">
        <v>83</v>
      </c>
      <c r="AY424" s="161" t="s">
        <v>190</v>
      </c>
    </row>
    <row r="425" spans="2:65" s="1" customFormat="1" ht="24.2" customHeight="1">
      <c r="B425" s="32"/>
      <c r="C425" s="183" t="s">
        <v>898</v>
      </c>
      <c r="D425" s="183" t="s">
        <v>615</v>
      </c>
      <c r="E425" s="184" t="s">
        <v>899</v>
      </c>
      <c r="F425" s="185" t="s">
        <v>900</v>
      </c>
      <c r="G425" s="186" t="s">
        <v>271</v>
      </c>
      <c r="H425" s="187">
        <v>19.285</v>
      </c>
      <c r="I425" s="188"/>
      <c r="J425" s="189">
        <f>ROUND(I425*H425,2)</f>
        <v>0</v>
      </c>
      <c r="K425" s="185" t="s">
        <v>197</v>
      </c>
      <c r="L425" s="190"/>
      <c r="M425" s="191" t="s">
        <v>1</v>
      </c>
      <c r="N425" s="192" t="s">
        <v>41</v>
      </c>
      <c r="P425" s="145">
        <f>O425*H425</f>
        <v>0</v>
      </c>
      <c r="Q425" s="145">
        <v>0.01</v>
      </c>
      <c r="R425" s="145">
        <f>Q425*H425</f>
        <v>0.19284999999999999</v>
      </c>
      <c r="S425" s="145">
        <v>0</v>
      </c>
      <c r="T425" s="146">
        <f>S425*H425</f>
        <v>0</v>
      </c>
      <c r="AR425" s="147" t="s">
        <v>500</v>
      </c>
      <c r="AT425" s="147" t="s">
        <v>615</v>
      </c>
      <c r="AU425" s="147" t="s">
        <v>85</v>
      </c>
      <c r="AY425" s="17" t="s">
        <v>190</v>
      </c>
      <c r="BE425" s="148">
        <f>IF(N425="základní",J425,0)</f>
        <v>0</v>
      </c>
      <c r="BF425" s="148">
        <f>IF(N425="snížená",J425,0)</f>
        <v>0</v>
      </c>
      <c r="BG425" s="148">
        <f>IF(N425="zákl. přenesená",J425,0)</f>
        <v>0</v>
      </c>
      <c r="BH425" s="148">
        <f>IF(N425="sníž. přenesená",J425,0)</f>
        <v>0</v>
      </c>
      <c r="BI425" s="148">
        <f>IF(N425="nulová",J425,0)</f>
        <v>0</v>
      </c>
      <c r="BJ425" s="17" t="s">
        <v>83</v>
      </c>
      <c r="BK425" s="148">
        <f>ROUND(I425*H425,2)</f>
        <v>0</v>
      </c>
      <c r="BL425" s="17" t="s">
        <v>217</v>
      </c>
      <c r="BM425" s="147" t="s">
        <v>901</v>
      </c>
    </row>
    <row r="426" spans="2:65" s="12" customFormat="1">
      <c r="B426" s="160"/>
      <c r="D426" s="153" t="s">
        <v>256</v>
      </c>
      <c r="F426" s="162" t="s">
        <v>902</v>
      </c>
      <c r="H426" s="163">
        <v>19.285</v>
      </c>
      <c r="I426" s="164"/>
      <c r="L426" s="160"/>
      <c r="M426" s="165"/>
      <c r="T426" s="166"/>
      <c r="AT426" s="161" t="s">
        <v>256</v>
      </c>
      <c r="AU426" s="161" t="s">
        <v>85</v>
      </c>
      <c r="AV426" s="12" t="s">
        <v>85</v>
      </c>
      <c r="AW426" s="12" t="s">
        <v>4</v>
      </c>
      <c r="AX426" s="12" t="s">
        <v>83</v>
      </c>
      <c r="AY426" s="161" t="s">
        <v>190</v>
      </c>
    </row>
    <row r="427" spans="2:65" s="1" customFormat="1" ht="24.2" customHeight="1">
      <c r="B427" s="32"/>
      <c r="C427" s="183" t="s">
        <v>903</v>
      </c>
      <c r="D427" s="183" t="s">
        <v>615</v>
      </c>
      <c r="E427" s="184" t="s">
        <v>904</v>
      </c>
      <c r="F427" s="185" t="s">
        <v>905</v>
      </c>
      <c r="G427" s="186" t="s">
        <v>271</v>
      </c>
      <c r="H427" s="187">
        <v>19.285</v>
      </c>
      <c r="I427" s="188"/>
      <c r="J427" s="189">
        <f>ROUND(I427*H427,2)</f>
        <v>0</v>
      </c>
      <c r="K427" s="185" t="s">
        <v>197</v>
      </c>
      <c r="L427" s="190"/>
      <c r="M427" s="191" t="s">
        <v>1</v>
      </c>
      <c r="N427" s="192" t="s">
        <v>41</v>
      </c>
      <c r="P427" s="145">
        <f>O427*H427</f>
        <v>0</v>
      </c>
      <c r="Q427" s="145">
        <v>0.01</v>
      </c>
      <c r="R427" s="145">
        <f>Q427*H427</f>
        <v>0.19284999999999999</v>
      </c>
      <c r="S427" s="145">
        <v>0</v>
      </c>
      <c r="T427" s="146">
        <f>S427*H427</f>
        <v>0</v>
      </c>
      <c r="AR427" s="147" t="s">
        <v>500</v>
      </c>
      <c r="AT427" s="147" t="s">
        <v>615</v>
      </c>
      <c r="AU427" s="147" t="s">
        <v>85</v>
      </c>
      <c r="AY427" s="17" t="s">
        <v>190</v>
      </c>
      <c r="BE427" s="148">
        <f>IF(N427="základní",J427,0)</f>
        <v>0</v>
      </c>
      <c r="BF427" s="148">
        <f>IF(N427="snížená",J427,0)</f>
        <v>0</v>
      </c>
      <c r="BG427" s="148">
        <f>IF(N427="zákl. přenesená",J427,0)</f>
        <v>0</v>
      </c>
      <c r="BH427" s="148">
        <f>IF(N427="sníž. přenesená",J427,0)</f>
        <v>0</v>
      </c>
      <c r="BI427" s="148">
        <f>IF(N427="nulová",J427,0)</f>
        <v>0</v>
      </c>
      <c r="BJ427" s="17" t="s">
        <v>83</v>
      </c>
      <c r="BK427" s="148">
        <f>ROUND(I427*H427,2)</f>
        <v>0</v>
      </c>
      <c r="BL427" s="17" t="s">
        <v>217</v>
      </c>
      <c r="BM427" s="147" t="s">
        <v>906</v>
      </c>
    </row>
    <row r="428" spans="2:65" s="12" customFormat="1">
      <c r="B428" s="160"/>
      <c r="D428" s="153" t="s">
        <v>256</v>
      </c>
      <c r="F428" s="162" t="s">
        <v>902</v>
      </c>
      <c r="H428" s="163">
        <v>19.285</v>
      </c>
      <c r="I428" s="164"/>
      <c r="L428" s="160"/>
      <c r="M428" s="165"/>
      <c r="T428" s="166"/>
      <c r="AT428" s="161" t="s">
        <v>256</v>
      </c>
      <c r="AU428" s="161" t="s">
        <v>85</v>
      </c>
      <c r="AV428" s="12" t="s">
        <v>85</v>
      </c>
      <c r="AW428" s="12" t="s">
        <v>4</v>
      </c>
      <c r="AX428" s="12" t="s">
        <v>83</v>
      </c>
      <c r="AY428" s="161" t="s">
        <v>190</v>
      </c>
    </row>
    <row r="429" spans="2:65" s="1" customFormat="1" ht="33" customHeight="1">
      <c r="B429" s="32"/>
      <c r="C429" s="136" t="s">
        <v>907</v>
      </c>
      <c r="D429" s="136" t="s">
        <v>193</v>
      </c>
      <c r="E429" s="137" t="s">
        <v>908</v>
      </c>
      <c r="F429" s="138" t="s">
        <v>909</v>
      </c>
      <c r="G429" s="139" t="s">
        <v>271</v>
      </c>
      <c r="H429" s="140">
        <v>334</v>
      </c>
      <c r="I429" s="141"/>
      <c r="J429" s="142">
        <f>ROUND(I429*H429,2)</f>
        <v>0</v>
      </c>
      <c r="K429" s="138" t="s">
        <v>1</v>
      </c>
      <c r="L429" s="32"/>
      <c r="M429" s="143" t="s">
        <v>1</v>
      </c>
      <c r="N429" s="144" t="s">
        <v>41</v>
      </c>
      <c r="P429" s="145">
        <f>O429*H429</f>
        <v>0</v>
      </c>
      <c r="Q429" s="145">
        <v>0</v>
      </c>
      <c r="R429" s="145">
        <f>Q429*H429</f>
        <v>0</v>
      </c>
      <c r="S429" s="145">
        <v>0</v>
      </c>
      <c r="T429" s="146">
        <f>S429*H429</f>
        <v>0</v>
      </c>
      <c r="AR429" s="147" t="s">
        <v>367</v>
      </c>
      <c r="AT429" s="147" t="s">
        <v>193</v>
      </c>
      <c r="AU429" s="147" t="s">
        <v>85</v>
      </c>
      <c r="AY429" s="17" t="s">
        <v>190</v>
      </c>
      <c r="BE429" s="148">
        <f>IF(N429="základní",J429,0)</f>
        <v>0</v>
      </c>
      <c r="BF429" s="148">
        <f>IF(N429="snížená",J429,0)</f>
        <v>0</v>
      </c>
      <c r="BG429" s="148">
        <f>IF(N429="zákl. přenesená",J429,0)</f>
        <v>0</v>
      </c>
      <c r="BH429" s="148">
        <f>IF(N429="sníž. přenesená",J429,0)</f>
        <v>0</v>
      </c>
      <c r="BI429" s="148">
        <f>IF(N429="nulová",J429,0)</f>
        <v>0</v>
      </c>
      <c r="BJ429" s="17" t="s">
        <v>83</v>
      </c>
      <c r="BK429" s="148">
        <f>ROUND(I429*H429,2)</f>
        <v>0</v>
      </c>
      <c r="BL429" s="17" t="s">
        <v>367</v>
      </c>
      <c r="BM429" s="147" t="s">
        <v>910</v>
      </c>
    </row>
    <row r="430" spans="2:65" s="12" customFormat="1">
      <c r="B430" s="160"/>
      <c r="D430" s="153" t="s">
        <v>256</v>
      </c>
      <c r="E430" s="161" t="s">
        <v>1</v>
      </c>
      <c r="F430" s="162" t="s">
        <v>911</v>
      </c>
      <c r="H430" s="163">
        <v>38</v>
      </c>
      <c r="I430" s="164"/>
      <c r="L430" s="160"/>
      <c r="M430" s="165"/>
      <c r="T430" s="166"/>
      <c r="AT430" s="161" t="s">
        <v>256</v>
      </c>
      <c r="AU430" s="161" t="s">
        <v>85</v>
      </c>
      <c r="AV430" s="12" t="s">
        <v>85</v>
      </c>
      <c r="AW430" s="12" t="s">
        <v>32</v>
      </c>
      <c r="AX430" s="12" t="s">
        <v>76</v>
      </c>
      <c r="AY430" s="161" t="s">
        <v>190</v>
      </c>
    </row>
    <row r="431" spans="2:65" s="12" customFormat="1">
      <c r="B431" s="160"/>
      <c r="D431" s="153" t="s">
        <v>256</v>
      </c>
      <c r="E431" s="161" t="s">
        <v>1</v>
      </c>
      <c r="F431" s="162" t="s">
        <v>912</v>
      </c>
      <c r="H431" s="163">
        <v>296</v>
      </c>
      <c r="I431" s="164"/>
      <c r="L431" s="160"/>
      <c r="M431" s="165"/>
      <c r="T431" s="166"/>
      <c r="AT431" s="161" t="s">
        <v>256</v>
      </c>
      <c r="AU431" s="161" t="s">
        <v>85</v>
      </c>
      <c r="AV431" s="12" t="s">
        <v>85</v>
      </c>
      <c r="AW431" s="12" t="s">
        <v>32</v>
      </c>
      <c r="AX431" s="12" t="s">
        <v>76</v>
      </c>
      <c r="AY431" s="161" t="s">
        <v>190</v>
      </c>
    </row>
    <row r="432" spans="2:65" s="14" customFormat="1">
      <c r="B432" s="173"/>
      <c r="D432" s="153" t="s">
        <v>256</v>
      </c>
      <c r="E432" s="174" t="s">
        <v>1</v>
      </c>
      <c r="F432" s="175" t="s">
        <v>267</v>
      </c>
      <c r="H432" s="176">
        <v>334</v>
      </c>
      <c r="I432" s="177"/>
      <c r="L432" s="173"/>
      <c r="M432" s="178"/>
      <c r="T432" s="179"/>
      <c r="AT432" s="174" t="s">
        <v>256</v>
      </c>
      <c r="AU432" s="174" t="s">
        <v>85</v>
      </c>
      <c r="AV432" s="14" t="s">
        <v>217</v>
      </c>
      <c r="AW432" s="14" t="s">
        <v>32</v>
      </c>
      <c r="AX432" s="14" t="s">
        <v>83</v>
      </c>
      <c r="AY432" s="174" t="s">
        <v>190</v>
      </c>
    </row>
    <row r="433" spans="2:65" s="1" customFormat="1" ht="21.75" customHeight="1">
      <c r="B433" s="32"/>
      <c r="C433" s="136" t="s">
        <v>913</v>
      </c>
      <c r="D433" s="136" t="s">
        <v>193</v>
      </c>
      <c r="E433" s="137" t="s">
        <v>914</v>
      </c>
      <c r="F433" s="138" t="s">
        <v>915</v>
      </c>
      <c r="G433" s="139" t="s">
        <v>271</v>
      </c>
      <c r="H433" s="140">
        <v>19</v>
      </c>
      <c r="I433" s="141"/>
      <c r="J433" s="142">
        <f>ROUND(I433*H433,2)</f>
        <v>0</v>
      </c>
      <c r="K433" s="138" t="s">
        <v>1</v>
      </c>
      <c r="L433" s="32"/>
      <c r="M433" s="143" t="s">
        <v>1</v>
      </c>
      <c r="N433" s="144" t="s">
        <v>41</v>
      </c>
      <c r="P433" s="145">
        <f>O433*H433</f>
        <v>0</v>
      </c>
      <c r="Q433" s="145">
        <v>0</v>
      </c>
      <c r="R433" s="145">
        <f>Q433*H433</f>
        <v>0</v>
      </c>
      <c r="S433" s="145">
        <v>0</v>
      </c>
      <c r="T433" s="146">
        <f>S433*H433</f>
        <v>0</v>
      </c>
      <c r="AR433" s="147" t="s">
        <v>367</v>
      </c>
      <c r="AT433" s="147" t="s">
        <v>193</v>
      </c>
      <c r="AU433" s="147" t="s">
        <v>85</v>
      </c>
      <c r="AY433" s="17" t="s">
        <v>190</v>
      </c>
      <c r="BE433" s="148">
        <f>IF(N433="základní",J433,0)</f>
        <v>0</v>
      </c>
      <c r="BF433" s="148">
        <f>IF(N433="snížená",J433,0)</f>
        <v>0</v>
      </c>
      <c r="BG433" s="148">
        <f>IF(N433="zákl. přenesená",J433,0)</f>
        <v>0</v>
      </c>
      <c r="BH433" s="148">
        <f>IF(N433="sníž. přenesená",J433,0)</f>
        <v>0</v>
      </c>
      <c r="BI433" s="148">
        <f>IF(N433="nulová",J433,0)</f>
        <v>0</v>
      </c>
      <c r="BJ433" s="17" t="s">
        <v>83</v>
      </c>
      <c r="BK433" s="148">
        <f>ROUND(I433*H433,2)</f>
        <v>0</v>
      </c>
      <c r="BL433" s="17" t="s">
        <v>367</v>
      </c>
      <c r="BM433" s="147" t="s">
        <v>916</v>
      </c>
    </row>
    <row r="434" spans="2:65" s="12" customFormat="1">
      <c r="B434" s="160"/>
      <c r="D434" s="153" t="s">
        <v>256</v>
      </c>
      <c r="E434" s="161" t="s">
        <v>1</v>
      </c>
      <c r="F434" s="162" t="s">
        <v>917</v>
      </c>
      <c r="H434" s="163">
        <v>19</v>
      </c>
      <c r="I434" s="164"/>
      <c r="L434" s="160"/>
      <c r="M434" s="165"/>
      <c r="T434" s="166"/>
      <c r="AT434" s="161" t="s">
        <v>256</v>
      </c>
      <c r="AU434" s="161" t="s">
        <v>85</v>
      </c>
      <c r="AV434" s="12" t="s">
        <v>85</v>
      </c>
      <c r="AW434" s="12" t="s">
        <v>32</v>
      </c>
      <c r="AX434" s="12" t="s">
        <v>83</v>
      </c>
      <c r="AY434" s="161" t="s">
        <v>190</v>
      </c>
    </row>
    <row r="435" spans="2:65" s="1" customFormat="1" ht="24.2" customHeight="1">
      <c r="B435" s="32"/>
      <c r="C435" s="136" t="s">
        <v>918</v>
      </c>
      <c r="D435" s="136" t="s">
        <v>193</v>
      </c>
      <c r="E435" s="137" t="s">
        <v>919</v>
      </c>
      <c r="F435" s="138" t="s">
        <v>920</v>
      </c>
      <c r="G435" s="139" t="s">
        <v>271</v>
      </c>
      <c r="H435" s="140">
        <v>19</v>
      </c>
      <c r="I435" s="141"/>
      <c r="J435" s="142">
        <f>ROUND(I435*H435,2)</f>
        <v>0</v>
      </c>
      <c r="K435" s="138" t="s">
        <v>197</v>
      </c>
      <c r="L435" s="32"/>
      <c r="M435" s="143" t="s">
        <v>1</v>
      </c>
      <c r="N435" s="144" t="s">
        <v>41</v>
      </c>
      <c r="P435" s="145">
        <f>O435*H435</f>
        <v>0</v>
      </c>
      <c r="Q435" s="145">
        <v>0.12526000000000001</v>
      </c>
      <c r="R435" s="145">
        <f>Q435*H435</f>
        <v>2.3799400000000004</v>
      </c>
      <c r="S435" s="145">
        <v>0</v>
      </c>
      <c r="T435" s="146">
        <f>S435*H435</f>
        <v>0</v>
      </c>
      <c r="AR435" s="147" t="s">
        <v>217</v>
      </c>
      <c r="AT435" s="147" t="s">
        <v>193</v>
      </c>
      <c r="AU435" s="147" t="s">
        <v>85</v>
      </c>
      <c r="AY435" s="17" t="s">
        <v>190</v>
      </c>
      <c r="BE435" s="148">
        <f>IF(N435="základní",J435,0)</f>
        <v>0</v>
      </c>
      <c r="BF435" s="148">
        <f>IF(N435="snížená",J435,0)</f>
        <v>0</v>
      </c>
      <c r="BG435" s="148">
        <f>IF(N435="zákl. přenesená",J435,0)</f>
        <v>0</v>
      </c>
      <c r="BH435" s="148">
        <f>IF(N435="sníž. přenesená",J435,0)</f>
        <v>0</v>
      </c>
      <c r="BI435" s="148">
        <f>IF(N435="nulová",J435,0)</f>
        <v>0</v>
      </c>
      <c r="BJ435" s="17" t="s">
        <v>83</v>
      </c>
      <c r="BK435" s="148">
        <f>ROUND(I435*H435,2)</f>
        <v>0</v>
      </c>
      <c r="BL435" s="17" t="s">
        <v>217</v>
      </c>
      <c r="BM435" s="147" t="s">
        <v>921</v>
      </c>
    </row>
    <row r="436" spans="2:65" s="1" customFormat="1">
      <c r="B436" s="32"/>
      <c r="D436" s="149" t="s">
        <v>200</v>
      </c>
      <c r="F436" s="150" t="s">
        <v>922</v>
      </c>
      <c r="I436" s="151"/>
      <c r="L436" s="32"/>
      <c r="M436" s="152"/>
      <c r="T436" s="56"/>
      <c r="AT436" s="17" t="s">
        <v>200</v>
      </c>
      <c r="AU436" s="17" t="s">
        <v>85</v>
      </c>
    </row>
    <row r="437" spans="2:65" s="12" customFormat="1">
      <c r="B437" s="160"/>
      <c r="D437" s="153" t="s">
        <v>256</v>
      </c>
      <c r="E437" s="161" t="s">
        <v>1</v>
      </c>
      <c r="F437" s="162" t="s">
        <v>923</v>
      </c>
      <c r="H437" s="163">
        <v>19</v>
      </c>
      <c r="I437" s="164"/>
      <c r="L437" s="160"/>
      <c r="M437" s="165"/>
      <c r="T437" s="166"/>
      <c r="AT437" s="161" t="s">
        <v>256</v>
      </c>
      <c r="AU437" s="161" t="s">
        <v>85</v>
      </c>
      <c r="AV437" s="12" t="s">
        <v>85</v>
      </c>
      <c r="AW437" s="12" t="s">
        <v>32</v>
      </c>
      <c r="AX437" s="12" t="s">
        <v>83</v>
      </c>
      <c r="AY437" s="161" t="s">
        <v>190</v>
      </c>
    </row>
    <row r="438" spans="2:65" s="1" customFormat="1" ht="24.2" customHeight="1">
      <c r="B438" s="32"/>
      <c r="C438" s="183" t="s">
        <v>924</v>
      </c>
      <c r="D438" s="183" t="s">
        <v>615</v>
      </c>
      <c r="E438" s="184" t="s">
        <v>925</v>
      </c>
      <c r="F438" s="185" t="s">
        <v>926</v>
      </c>
      <c r="G438" s="186" t="s">
        <v>271</v>
      </c>
      <c r="H438" s="187">
        <v>19</v>
      </c>
      <c r="I438" s="188"/>
      <c r="J438" s="189">
        <f>ROUND(I438*H438,2)</f>
        <v>0</v>
      </c>
      <c r="K438" s="185" t="s">
        <v>197</v>
      </c>
      <c r="L438" s="190"/>
      <c r="M438" s="191" t="s">
        <v>1</v>
      </c>
      <c r="N438" s="192" t="s">
        <v>41</v>
      </c>
      <c r="P438" s="145">
        <f>O438*H438</f>
        <v>0</v>
      </c>
      <c r="Q438" s="145">
        <v>0.28000000000000003</v>
      </c>
      <c r="R438" s="145">
        <f>Q438*H438</f>
        <v>5.32</v>
      </c>
      <c r="S438" s="145">
        <v>0</v>
      </c>
      <c r="T438" s="146">
        <f>S438*H438</f>
        <v>0</v>
      </c>
      <c r="AR438" s="147" t="s">
        <v>500</v>
      </c>
      <c r="AT438" s="147" t="s">
        <v>615</v>
      </c>
      <c r="AU438" s="147" t="s">
        <v>85</v>
      </c>
      <c r="AY438" s="17" t="s">
        <v>190</v>
      </c>
      <c r="BE438" s="148">
        <f>IF(N438="základní",J438,0)</f>
        <v>0</v>
      </c>
      <c r="BF438" s="148">
        <f>IF(N438="snížená",J438,0)</f>
        <v>0</v>
      </c>
      <c r="BG438" s="148">
        <f>IF(N438="zákl. přenesená",J438,0)</f>
        <v>0</v>
      </c>
      <c r="BH438" s="148">
        <f>IF(N438="sníž. přenesená",J438,0)</f>
        <v>0</v>
      </c>
      <c r="BI438" s="148">
        <f>IF(N438="nulová",J438,0)</f>
        <v>0</v>
      </c>
      <c r="BJ438" s="17" t="s">
        <v>83</v>
      </c>
      <c r="BK438" s="148">
        <f>ROUND(I438*H438,2)</f>
        <v>0</v>
      </c>
      <c r="BL438" s="17" t="s">
        <v>217</v>
      </c>
      <c r="BM438" s="147" t="s">
        <v>927</v>
      </c>
    </row>
    <row r="439" spans="2:65" s="1" customFormat="1" ht="24.2" customHeight="1">
      <c r="B439" s="32"/>
      <c r="C439" s="183" t="s">
        <v>928</v>
      </c>
      <c r="D439" s="183" t="s">
        <v>615</v>
      </c>
      <c r="E439" s="184" t="s">
        <v>929</v>
      </c>
      <c r="F439" s="185" t="s">
        <v>930</v>
      </c>
      <c r="G439" s="186" t="s">
        <v>271</v>
      </c>
      <c r="H439" s="187">
        <v>19</v>
      </c>
      <c r="I439" s="188"/>
      <c r="J439" s="189">
        <f>ROUND(I439*H439,2)</f>
        <v>0</v>
      </c>
      <c r="K439" s="185" t="s">
        <v>197</v>
      </c>
      <c r="L439" s="190"/>
      <c r="M439" s="191" t="s">
        <v>1</v>
      </c>
      <c r="N439" s="192" t="s">
        <v>41</v>
      </c>
      <c r="P439" s="145">
        <f>O439*H439</f>
        <v>0</v>
      </c>
      <c r="Q439" s="145">
        <v>0.17</v>
      </c>
      <c r="R439" s="145">
        <f>Q439*H439</f>
        <v>3.2300000000000004</v>
      </c>
      <c r="S439" s="145">
        <v>0</v>
      </c>
      <c r="T439" s="146">
        <f>S439*H439</f>
        <v>0</v>
      </c>
      <c r="AR439" s="147" t="s">
        <v>500</v>
      </c>
      <c r="AT439" s="147" t="s">
        <v>615</v>
      </c>
      <c r="AU439" s="147" t="s">
        <v>85</v>
      </c>
      <c r="AY439" s="17" t="s">
        <v>190</v>
      </c>
      <c r="BE439" s="148">
        <f>IF(N439="základní",J439,0)</f>
        <v>0</v>
      </c>
      <c r="BF439" s="148">
        <f>IF(N439="snížená",J439,0)</f>
        <v>0</v>
      </c>
      <c r="BG439" s="148">
        <f>IF(N439="zákl. přenesená",J439,0)</f>
        <v>0</v>
      </c>
      <c r="BH439" s="148">
        <f>IF(N439="sníž. přenesená",J439,0)</f>
        <v>0</v>
      </c>
      <c r="BI439" s="148">
        <f>IF(N439="nulová",J439,0)</f>
        <v>0</v>
      </c>
      <c r="BJ439" s="17" t="s">
        <v>83</v>
      </c>
      <c r="BK439" s="148">
        <f>ROUND(I439*H439,2)</f>
        <v>0</v>
      </c>
      <c r="BL439" s="17" t="s">
        <v>217</v>
      </c>
      <c r="BM439" s="147" t="s">
        <v>931</v>
      </c>
    </row>
    <row r="440" spans="2:65" s="1" customFormat="1" ht="24.2" customHeight="1">
      <c r="B440" s="32"/>
      <c r="C440" s="183" t="s">
        <v>932</v>
      </c>
      <c r="D440" s="183" t="s">
        <v>615</v>
      </c>
      <c r="E440" s="184" t="s">
        <v>933</v>
      </c>
      <c r="F440" s="185" t="s">
        <v>934</v>
      </c>
      <c r="G440" s="186" t="s">
        <v>271</v>
      </c>
      <c r="H440" s="187">
        <v>19</v>
      </c>
      <c r="I440" s="188"/>
      <c r="J440" s="189">
        <f>ROUND(I440*H440,2)</f>
        <v>0</v>
      </c>
      <c r="K440" s="185" t="s">
        <v>197</v>
      </c>
      <c r="L440" s="190"/>
      <c r="M440" s="191" t="s">
        <v>1</v>
      </c>
      <c r="N440" s="192" t="s">
        <v>41</v>
      </c>
      <c r="P440" s="145">
        <f>O440*H440</f>
        <v>0</v>
      </c>
      <c r="Q440" s="145">
        <v>7.5999999999999998E-2</v>
      </c>
      <c r="R440" s="145">
        <f>Q440*H440</f>
        <v>1.444</v>
      </c>
      <c r="S440" s="145">
        <v>0</v>
      </c>
      <c r="T440" s="146">
        <f>S440*H440</f>
        <v>0</v>
      </c>
      <c r="AR440" s="147" t="s">
        <v>500</v>
      </c>
      <c r="AT440" s="147" t="s">
        <v>615</v>
      </c>
      <c r="AU440" s="147" t="s">
        <v>85</v>
      </c>
      <c r="AY440" s="17" t="s">
        <v>190</v>
      </c>
      <c r="BE440" s="148">
        <f>IF(N440="základní",J440,0)</f>
        <v>0</v>
      </c>
      <c r="BF440" s="148">
        <f>IF(N440="snížená",J440,0)</f>
        <v>0</v>
      </c>
      <c r="BG440" s="148">
        <f>IF(N440="zákl. přenesená",J440,0)</f>
        <v>0</v>
      </c>
      <c r="BH440" s="148">
        <f>IF(N440="sníž. přenesená",J440,0)</f>
        <v>0</v>
      </c>
      <c r="BI440" s="148">
        <f>IF(N440="nulová",J440,0)</f>
        <v>0</v>
      </c>
      <c r="BJ440" s="17" t="s">
        <v>83</v>
      </c>
      <c r="BK440" s="148">
        <f>ROUND(I440*H440,2)</f>
        <v>0</v>
      </c>
      <c r="BL440" s="17" t="s">
        <v>217</v>
      </c>
      <c r="BM440" s="147" t="s">
        <v>935</v>
      </c>
    </row>
    <row r="441" spans="2:65" s="1" customFormat="1" ht="24.2" customHeight="1">
      <c r="B441" s="32"/>
      <c r="C441" s="183" t="s">
        <v>936</v>
      </c>
      <c r="D441" s="183" t="s">
        <v>615</v>
      </c>
      <c r="E441" s="184" t="s">
        <v>937</v>
      </c>
      <c r="F441" s="185" t="s">
        <v>938</v>
      </c>
      <c r="G441" s="186" t="s">
        <v>271</v>
      </c>
      <c r="H441" s="187">
        <v>19</v>
      </c>
      <c r="I441" s="188"/>
      <c r="J441" s="189">
        <f>ROUND(I441*H441,2)</f>
        <v>0</v>
      </c>
      <c r="K441" s="185" t="s">
        <v>197</v>
      </c>
      <c r="L441" s="190"/>
      <c r="M441" s="191" t="s">
        <v>1</v>
      </c>
      <c r="N441" s="192" t="s">
        <v>41</v>
      </c>
      <c r="P441" s="145">
        <f>O441*H441</f>
        <v>0</v>
      </c>
      <c r="Q441" s="145">
        <v>7.0000000000000007E-2</v>
      </c>
      <c r="R441" s="145">
        <f>Q441*H441</f>
        <v>1.33</v>
      </c>
      <c r="S441" s="145">
        <v>0</v>
      </c>
      <c r="T441" s="146">
        <f>S441*H441</f>
        <v>0</v>
      </c>
      <c r="AR441" s="147" t="s">
        <v>500</v>
      </c>
      <c r="AT441" s="147" t="s">
        <v>615</v>
      </c>
      <c r="AU441" s="147" t="s">
        <v>85</v>
      </c>
      <c r="AY441" s="17" t="s">
        <v>190</v>
      </c>
      <c r="BE441" s="148">
        <f>IF(N441="základní",J441,0)</f>
        <v>0</v>
      </c>
      <c r="BF441" s="148">
        <f>IF(N441="snížená",J441,0)</f>
        <v>0</v>
      </c>
      <c r="BG441" s="148">
        <f>IF(N441="zákl. přenesená",J441,0)</f>
        <v>0</v>
      </c>
      <c r="BH441" s="148">
        <f>IF(N441="sníž. přenesená",J441,0)</f>
        <v>0</v>
      </c>
      <c r="BI441" s="148">
        <f>IF(N441="nulová",J441,0)</f>
        <v>0</v>
      </c>
      <c r="BJ441" s="17" t="s">
        <v>83</v>
      </c>
      <c r="BK441" s="148">
        <f>ROUND(I441*H441,2)</f>
        <v>0</v>
      </c>
      <c r="BL441" s="17" t="s">
        <v>217</v>
      </c>
      <c r="BM441" s="147" t="s">
        <v>939</v>
      </c>
    </row>
    <row r="442" spans="2:65" s="1" customFormat="1" ht="24.2" customHeight="1">
      <c r="B442" s="32"/>
      <c r="C442" s="136" t="s">
        <v>940</v>
      </c>
      <c r="D442" s="136" t="s">
        <v>193</v>
      </c>
      <c r="E442" s="137" t="s">
        <v>941</v>
      </c>
      <c r="F442" s="138" t="s">
        <v>942</v>
      </c>
      <c r="G442" s="139" t="s">
        <v>271</v>
      </c>
      <c r="H442" s="140">
        <v>19</v>
      </c>
      <c r="I442" s="141"/>
      <c r="J442" s="142">
        <f>ROUND(I442*H442,2)</f>
        <v>0</v>
      </c>
      <c r="K442" s="138" t="s">
        <v>1</v>
      </c>
      <c r="L442" s="32"/>
      <c r="M442" s="143" t="s">
        <v>1</v>
      </c>
      <c r="N442" s="144" t="s">
        <v>41</v>
      </c>
      <c r="P442" s="145">
        <f>O442*H442</f>
        <v>0</v>
      </c>
      <c r="Q442" s="145">
        <v>0.21734000000000001</v>
      </c>
      <c r="R442" s="145">
        <f>Q442*H442</f>
        <v>4.1294599999999999</v>
      </c>
      <c r="S442" s="145">
        <v>0</v>
      </c>
      <c r="T442" s="146">
        <f>S442*H442</f>
        <v>0</v>
      </c>
      <c r="AR442" s="147" t="s">
        <v>217</v>
      </c>
      <c r="AT442" s="147" t="s">
        <v>193</v>
      </c>
      <c r="AU442" s="147" t="s">
        <v>85</v>
      </c>
      <c r="AY442" s="17" t="s">
        <v>190</v>
      </c>
      <c r="BE442" s="148">
        <f>IF(N442="základní",J442,0)</f>
        <v>0</v>
      </c>
      <c r="BF442" s="148">
        <f>IF(N442="snížená",J442,0)</f>
        <v>0</v>
      </c>
      <c r="BG442" s="148">
        <f>IF(N442="zákl. přenesená",J442,0)</f>
        <v>0</v>
      </c>
      <c r="BH442" s="148">
        <f>IF(N442="sníž. přenesená",J442,0)</f>
        <v>0</v>
      </c>
      <c r="BI442" s="148">
        <f>IF(N442="nulová",J442,0)</f>
        <v>0</v>
      </c>
      <c r="BJ442" s="17" t="s">
        <v>83</v>
      </c>
      <c r="BK442" s="148">
        <f>ROUND(I442*H442,2)</f>
        <v>0</v>
      </c>
      <c r="BL442" s="17" t="s">
        <v>217</v>
      </c>
      <c r="BM442" s="147" t="s">
        <v>943</v>
      </c>
    </row>
    <row r="443" spans="2:65" s="12" customFormat="1">
      <c r="B443" s="160"/>
      <c r="D443" s="153" t="s">
        <v>256</v>
      </c>
      <c r="E443" s="161" t="s">
        <v>1</v>
      </c>
      <c r="F443" s="162" t="s">
        <v>897</v>
      </c>
      <c r="H443" s="163">
        <v>19</v>
      </c>
      <c r="I443" s="164"/>
      <c r="L443" s="160"/>
      <c r="M443" s="165"/>
      <c r="T443" s="166"/>
      <c r="AT443" s="161" t="s">
        <v>256</v>
      </c>
      <c r="AU443" s="161" t="s">
        <v>85</v>
      </c>
      <c r="AV443" s="12" t="s">
        <v>85</v>
      </c>
      <c r="AW443" s="12" t="s">
        <v>32</v>
      </c>
      <c r="AX443" s="12" t="s">
        <v>83</v>
      </c>
      <c r="AY443" s="161" t="s">
        <v>190</v>
      </c>
    </row>
    <row r="444" spans="2:65" s="1" customFormat="1" ht="24.2" customHeight="1">
      <c r="B444" s="32"/>
      <c r="C444" s="183" t="s">
        <v>944</v>
      </c>
      <c r="D444" s="183" t="s">
        <v>615</v>
      </c>
      <c r="E444" s="184" t="s">
        <v>945</v>
      </c>
      <c r="F444" s="185" t="s">
        <v>946</v>
      </c>
      <c r="G444" s="186" t="s">
        <v>271</v>
      </c>
      <c r="H444" s="187">
        <v>19</v>
      </c>
      <c r="I444" s="188"/>
      <c r="J444" s="189">
        <f>ROUND(I444*H444,2)</f>
        <v>0</v>
      </c>
      <c r="K444" s="185" t="s">
        <v>197</v>
      </c>
      <c r="L444" s="190"/>
      <c r="M444" s="191" t="s">
        <v>1</v>
      </c>
      <c r="N444" s="192" t="s">
        <v>41</v>
      </c>
      <c r="P444" s="145">
        <f>O444*H444</f>
        <v>0</v>
      </c>
      <c r="Q444" s="145">
        <v>0.108</v>
      </c>
      <c r="R444" s="145">
        <f>Q444*H444</f>
        <v>2.052</v>
      </c>
      <c r="S444" s="145">
        <v>0</v>
      </c>
      <c r="T444" s="146">
        <f>S444*H444</f>
        <v>0</v>
      </c>
      <c r="AR444" s="147" t="s">
        <v>500</v>
      </c>
      <c r="AT444" s="147" t="s">
        <v>615</v>
      </c>
      <c r="AU444" s="147" t="s">
        <v>85</v>
      </c>
      <c r="AY444" s="17" t="s">
        <v>190</v>
      </c>
      <c r="BE444" s="148">
        <f>IF(N444="základní",J444,0)</f>
        <v>0</v>
      </c>
      <c r="BF444" s="148">
        <f>IF(N444="snížená",J444,0)</f>
        <v>0</v>
      </c>
      <c r="BG444" s="148">
        <f>IF(N444="zákl. přenesená",J444,0)</f>
        <v>0</v>
      </c>
      <c r="BH444" s="148">
        <f>IF(N444="sníž. přenesená",J444,0)</f>
        <v>0</v>
      </c>
      <c r="BI444" s="148">
        <f>IF(N444="nulová",J444,0)</f>
        <v>0</v>
      </c>
      <c r="BJ444" s="17" t="s">
        <v>83</v>
      </c>
      <c r="BK444" s="148">
        <f>ROUND(I444*H444,2)</f>
        <v>0</v>
      </c>
      <c r="BL444" s="17" t="s">
        <v>217</v>
      </c>
      <c r="BM444" s="147" t="s">
        <v>947</v>
      </c>
    </row>
    <row r="445" spans="2:65" s="1" customFormat="1" ht="33" customHeight="1">
      <c r="B445" s="32"/>
      <c r="C445" s="136" t="s">
        <v>948</v>
      </c>
      <c r="D445" s="136" t="s">
        <v>193</v>
      </c>
      <c r="E445" s="137" t="s">
        <v>949</v>
      </c>
      <c r="F445" s="138" t="s">
        <v>950</v>
      </c>
      <c r="G445" s="139" t="s">
        <v>284</v>
      </c>
      <c r="H445" s="140">
        <v>34.421999999999997</v>
      </c>
      <c r="I445" s="141"/>
      <c r="J445" s="142">
        <f>ROUND(I445*H445,2)</f>
        <v>0</v>
      </c>
      <c r="K445" s="138" t="s">
        <v>197</v>
      </c>
      <c r="L445" s="32"/>
      <c r="M445" s="143" t="s">
        <v>1</v>
      </c>
      <c r="N445" s="144" t="s">
        <v>41</v>
      </c>
      <c r="P445" s="145">
        <f>O445*H445</f>
        <v>0</v>
      </c>
      <c r="Q445" s="145">
        <v>0</v>
      </c>
      <c r="R445" s="145">
        <f>Q445*H445</f>
        <v>0</v>
      </c>
      <c r="S445" s="145">
        <v>0</v>
      </c>
      <c r="T445" s="146">
        <f>S445*H445</f>
        <v>0</v>
      </c>
      <c r="AR445" s="147" t="s">
        <v>217</v>
      </c>
      <c r="AT445" s="147" t="s">
        <v>193</v>
      </c>
      <c r="AU445" s="147" t="s">
        <v>85</v>
      </c>
      <c r="AY445" s="17" t="s">
        <v>190</v>
      </c>
      <c r="BE445" s="148">
        <f>IF(N445="základní",J445,0)</f>
        <v>0</v>
      </c>
      <c r="BF445" s="148">
        <f>IF(N445="snížená",J445,0)</f>
        <v>0</v>
      </c>
      <c r="BG445" s="148">
        <f>IF(N445="zákl. přenesená",J445,0)</f>
        <v>0</v>
      </c>
      <c r="BH445" s="148">
        <f>IF(N445="sníž. přenesená",J445,0)</f>
        <v>0</v>
      </c>
      <c r="BI445" s="148">
        <f>IF(N445="nulová",J445,0)</f>
        <v>0</v>
      </c>
      <c r="BJ445" s="17" t="s">
        <v>83</v>
      </c>
      <c r="BK445" s="148">
        <f>ROUND(I445*H445,2)</f>
        <v>0</v>
      </c>
      <c r="BL445" s="17" t="s">
        <v>217</v>
      </c>
      <c r="BM445" s="147" t="s">
        <v>951</v>
      </c>
    </row>
    <row r="446" spans="2:65" s="1" customFormat="1">
      <c r="B446" s="32"/>
      <c r="D446" s="149" t="s">
        <v>200</v>
      </c>
      <c r="F446" s="150" t="s">
        <v>952</v>
      </c>
      <c r="I446" s="151"/>
      <c r="L446" s="32"/>
      <c r="M446" s="152"/>
      <c r="T446" s="56"/>
      <c r="AT446" s="17" t="s">
        <v>200</v>
      </c>
      <c r="AU446" s="17" t="s">
        <v>85</v>
      </c>
    </row>
    <row r="447" spans="2:65" s="12" customFormat="1">
      <c r="B447" s="160"/>
      <c r="D447" s="153" t="s">
        <v>256</v>
      </c>
      <c r="E447" s="161" t="s">
        <v>1</v>
      </c>
      <c r="F447" s="162" t="s">
        <v>953</v>
      </c>
      <c r="H447" s="163">
        <v>34.421999999999997</v>
      </c>
      <c r="I447" s="164"/>
      <c r="L447" s="160"/>
      <c r="M447" s="165"/>
      <c r="T447" s="166"/>
      <c r="AT447" s="161" t="s">
        <v>256</v>
      </c>
      <c r="AU447" s="161" t="s">
        <v>85</v>
      </c>
      <c r="AV447" s="12" t="s">
        <v>85</v>
      </c>
      <c r="AW447" s="12" t="s">
        <v>32</v>
      </c>
      <c r="AX447" s="12" t="s">
        <v>83</v>
      </c>
      <c r="AY447" s="161" t="s">
        <v>190</v>
      </c>
    </row>
    <row r="448" spans="2:65" s="11" customFormat="1" ht="22.9" customHeight="1">
      <c r="B448" s="124"/>
      <c r="D448" s="125" t="s">
        <v>75</v>
      </c>
      <c r="E448" s="134" t="s">
        <v>391</v>
      </c>
      <c r="F448" s="134" t="s">
        <v>392</v>
      </c>
      <c r="I448" s="127"/>
      <c r="J448" s="135">
        <f>BK448</f>
        <v>0</v>
      </c>
      <c r="L448" s="124"/>
      <c r="M448" s="129"/>
      <c r="P448" s="130">
        <f>SUM(P449:P658)</f>
        <v>0</v>
      </c>
      <c r="R448" s="130">
        <f>SUM(R449:R658)</f>
        <v>294.71727537999999</v>
      </c>
      <c r="T448" s="131">
        <f>SUM(T449:T658)</f>
        <v>137.87</v>
      </c>
      <c r="AR448" s="125" t="s">
        <v>83</v>
      </c>
      <c r="AT448" s="132" t="s">
        <v>75</v>
      </c>
      <c r="AU448" s="132" t="s">
        <v>83</v>
      </c>
      <c r="AY448" s="125" t="s">
        <v>190</v>
      </c>
      <c r="BK448" s="133">
        <f>SUM(BK449:BK658)</f>
        <v>0</v>
      </c>
    </row>
    <row r="449" spans="2:65" s="1" customFormat="1" ht="49.15" customHeight="1">
      <c r="B449" s="32"/>
      <c r="C449" s="136" t="s">
        <v>954</v>
      </c>
      <c r="D449" s="136" t="s">
        <v>193</v>
      </c>
      <c r="E449" s="137" t="s">
        <v>955</v>
      </c>
      <c r="F449" s="138" t="s">
        <v>956</v>
      </c>
      <c r="G449" s="139" t="s">
        <v>435</v>
      </c>
      <c r="H449" s="140">
        <v>771</v>
      </c>
      <c r="I449" s="141"/>
      <c r="J449" s="142">
        <f>ROUND(I449*H449,2)</f>
        <v>0</v>
      </c>
      <c r="K449" s="138" t="s">
        <v>197</v>
      </c>
      <c r="L449" s="32"/>
      <c r="M449" s="143" t="s">
        <v>1</v>
      </c>
      <c r="N449" s="144" t="s">
        <v>41</v>
      </c>
      <c r="P449" s="145">
        <f>O449*H449</f>
        <v>0</v>
      </c>
      <c r="Q449" s="145">
        <v>0.15540000000000001</v>
      </c>
      <c r="R449" s="145">
        <f>Q449*H449</f>
        <v>119.8134</v>
      </c>
      <c r="S449" s="145">
        <v>0</v>
      </c>
      <c r="T449" s="146">
        <f>S449*H449</f>
        <v>0</v>
      </c>
      <c r="AR449" s="147" t="s">
        <v>217</v>
      </c>
      <c r="AT449" s="147" t="s">
        <v>193</v>
      </c>
      <c r="AU449" s="147" t="s">
        <v>85</v>
      </c>
      <c r="AY449" s="17" t="s">
        <v>190</v>
      </c>
      <c r="BE449" s="148">
        <f>IF(N449="základní",J449,0)</f>
        <v>0</v>
      </c>
      <c r="BF449" s="148">
        <f>IF(N449="snížená",J449,0)</f>
        <v>0</v>
      </c>
      <c r="BG449" s="148">
        <f>IF(N449="zákl. přenesená",J449,0)</f>
        <v>0</v>
      </c>
      <c r="BH449" s="148">
        <f>IF(N449="sníž. přenesená",J449,0)</f>
        <v>0</v>
      </c>
      <c r="BI449" s="148">
        <f>IF(N449="nulová",J449,0)</f>
        <v>0</v>
      </c>
      <c r="BJ449" s="17" t="s">
        <v>83</v>
      </c>
      <c r="BK449" s="148">
        <f>ROUND(I449*H449,2)</f>
        <v>0</v>
      </c>
      <c r="BL449" s="17" t="s">
        <v>217</v>
      </c>
      <c r="BM449" s="147" t="s">
        <v>957</v>
      </c>
    </row>
    <row r="450" spans="2:65" s="1" customFormat="1">
      <c r="B450" s="32"/>
      <c r="D450" s="149" t="s">
        <v>200</v>
      </c>
      <c r="F450" s="150" t="s">
        <v>958</v>
      </c>
      <c r="I450" s="151"/>
      <c r="L450" s="32"/>
      <c r="M450" s="152"/>
      <c r="T450" s="56"/>
      <c r="AT450" s="17" t="s">
        <v>200</v>
      </c>
      <c r="AU450" s="17" t="s">
        <v>85</v>
      </c>
    </row>
    <row r="451" spans="2:65" s="13" customFormat="1">
      <c r="B451" s="167"/>
      <c r="D451" s="153" t="s">
        <v>256</v>
      </c>
      <c r="E451" s="168" t="s">
        <v>1</v>
      </c>
      <c r="F451" s="169" t="s">
        <v>959</v>
      </c>
      <c r="H451" s="168" t="s">
        <v>1</v>
      </c>
      <c r="I451" s="170"/>
      <c r="L451" s="167"/>
      <c r="M451" s="171"/>
      <c r="T451" s="172"/>
      <c r="AT451" s="168" t="s">
        <v>256</v>
      </c>
      <c r="AU451" s="168" t="s">
        <v>85</v>
      </c>
      <c r="AV451" s="13" t="s">
        <v>83</v>
      </c>
      <c r="AW451" s="13" t="s">
        <v>32</v>
      </c>
      <c r="AX451" s="13" t="s">
        <v>76</v>
      </c>
      <c r="AY451" s="168" t="s">
        <v>190</v>
      </c>
    </row>
    <row r="452" spans="2:65" s="12" customFormat="1">
      <c r="B452" s="160"/>
      <c r="D452" s="153" t="s">
        <v>256</v>
      </c>
      <c r="E452" s="161" t="s">
        <v>1</v>
      </c>
      <c r="F452" s="162" t="s">
        <v>960</v>
      </c>
      <c r="H452" s="163">
        <v>324.5</v>
      </c>
      <c r="I452" s="164"/>
      <c r="L452" s="160"/>
      <c r="M452" s="165"/>
      <c r="T452" s="166"/>
      <c r="AT452" s="161" t="s">
        <v>256</v>
      </c>
      <c r="AU452" s="161" t="s">
        <v>85</v>
      </c>
      <c r="AV452" s="12" t="s">
        <v>85</v>
      </c>
      <c r="AW452" s="12" t="s">
        <v>32</v>
      </c>
      <c r="AX452" s="12" t="s">
        <v>76</v>
      </c>
      <c r="AY452" s="161" t="s">
        <v>190</v>
      </c>
    </row>
    <row r="453" spans="2:65" s="12" customFormat="1">
      <c r="B453" s="160"/>
      <c r="D453" s="153" t="s">
        <v>256</v>
      </c>
      <c r="E453" s="161" t="s">
        <v>1</v>
      </c>
      <c r="F453" s="162" t="s">
        <v>961</v>
      </c>
      <c r="H453" s="163">
        <v>167</v>
      </c>
      <c r="I453" s="164"/>
      <c r="L453" s="160"/>
      <c r="M453" s="165"/>
      <c r="T453" s="166"/>
      <c r="AT453" s="161" t="s">
        <v>256</v>
      </c>
      <c r="AU453" s="161" t="s">
        <v>85</v>
      </c>
      <c r="AV453" s="12" t="s">
        <v>85</v>
      </c>
      <c r="AW453" s="12" t="s">
        <v>32</v>
      </c>
      <c r="AX453" s="12" t="s">
        <v>76</v>
      </c>
      <c r="AY453" s="161" t="s">
        <v>190</v>
      </c>
    </row>
    <row r="454" spans="2:65" s="12" customFormat="1">
      <c r="B454" s="160"/>
      <c r="D454" s="153" t="s">
        <v>256</v>
      </c>
      <c r="E454" s="161" t="s">
        <v>1</v>
      </c>
      <c r="F454" s="162" t="s">
        <v>962</v>
      </c>
      <c r="H454" s="163">
        <v>61</v>
      </c>
      <c r="I454" s="164"/>
      <c r="L454" s="160"/>
      <c r="M454" s="165"/>
      <c r="T454" s="166"/>
      <c r="AT454" s="161" t="s">
        <v>256</v>
      </c>
      <c r="AU454" s="161" t="s">
        <v>85</v>
      </c>
      <c r="AV454" s="12" t="s">
        <v>85</v>
      </c>
      <c r="AW454" s="12" t="s">
        <v>32</v>
      </c>
      <c r="AX454" s="12" t="s">
        <v>76</v>
      </c>
      <c r="AY454" s="161" t="s">
        <v>190</v>
      </c>
    </row>
    <row r="455" spans="2:65" s="12" customFormat="1">
      <c r="B455" s="160"/>
      <c r="D455" s="153" t="s">
        <v>256</v>
      </c>
      <c r="E455" s="161" t="s">
        <v>1</v>
      </c>
      <c r="F455" s="162" t="s">
        <v>963</v>
      </c>
      <c r="H455" s="163">
        <v>36</v>
      </c>
      <c r="I455" s="164"/>
      <c r="L455" s="160"/>
      <c r="M455" s="165"/>
      <c r="T455" s="166"/>
      <c r="AT455" s="161" t="s">
        <v>256</v>
      </c>
      <c r="AU455" s="161" t="s">
        <v>85</v>
      </c>
      <c r="AV455" s="12" t="s">
        <v>85</v>
      </c>
      <c r="AW455" s="12" t="s">
        <v>32</v>
      </c>
      <c r="AX455" s="12" t="s">
        <v>76</v>
      </c>
      <c r="AY455" s="161" t="s">
        <v>190</v>
      </c>
    </row>
    <row r="456" spans="2:65" s="15" customFormat="1">
      <c r="B456" s="193"/>
      <c r="D456" s="153" t="s">
        <v>256</v>
      </c>
      <c r="E456" s="194" t="s">
        <v>1</v>
      </c>
      <c r="F456" s="195" t="s">
        <v>640</v>
      </c>
      <c r="H456" s="196">
        <v>588.5</v>
      </c>
      <c r="I456" s="197"/>
      <c r="L456" s="193"/>
      <c r="M456" s="198"/>
      <c r="T456" s="199"/>
      <c r="AT456" s="194" t="s">
        <v>256</v>
      </c>
      <c r="AU456" s="194" t="s">
        <v>85</v>
      </c>
      <c r="AV456" s="15" t="s">
        <v>209</v>
      </c>
      <c r="AW456" s="15" t="s">
        <v>32</v>
      </c>
      <c r="AX456" s="15" t="s">
        <v>76</v>
      </c>
      <c r="AY456" s="194" t="s">
        <v>190</v>
      </c>
    </row>
    <row r="457" spans="2:65" s="13" customFormat="1">
      <c r="B457" s="167"/>
      <c r="D457" s="153" t="s">
        <v>256</v>
      </c>
      <c r="E457" s="168" t="s">
        <v>1</v>
      </c>
      <c r="F457" s="169" t="s">
        <v>964</v>
      </c>
      <c r="H457" s="168" t="s">
        <v>1</v>
      </c>
      <c r="I457" s="170"/>
      <c r="L457" s="167"/>
      <c r="M457" s="171"/>
      <c r="T457" s="172"/>
      <c r="AT457" s="168" t="s">
        <v>256</v>
      </c>
      <c r="AU457" s="168" t="s">
        <v>85</v>
      </c>
      <c r="AV457" s="13" t="s">
        <v>83</v>
      </c>
      <c r="AW457" s="13" t="s">
        <v>32</v>
      </c>
      <c r="AX457" s="13" t="s">
        <v>76</v>
      </c>
      <c r="AY457" s="168" t="s">
        <v>190</v>
      </c>
    </row>
    <row r="458" spans="2:65" s="12" customFormat="1">
      <c r="B458" s="160"/>
      <c r="D458" s="153" t="s">
        <v>256</v>
      </c>
      <c r="E458" s="161" t="s">
        <v>1</v>
      </c>
      <c r="F458" s="162" t="s">
        <v>965</v>
      </c>
      <c r="H458" s="163">
        <v>40</v>
      </c>
      <c r="I458" s="164"/>
      <c r="L458" s="160"/>
      <c r="M458" s="165"/>
      <c r="T458" s="166"/>
      <c r="AT458" s="161" t="s">
        <v>256</v>
      </c>
      <c r="AU458" s="161" t="s">
        <v>85</v>
      </c>
      <c r="AV458" s="12" t="s">
        <v>85</v>
      </c>
      <c r="AW458" s="12" t="s">
        <v>32</v>
      </c>
      <c r="AX458" s="12" t="s">
        <v>76</v>
      </c>
      <c r="AY458" s="161" t="s">
        <v>190</v>
      </c>
    </row>
    <row r="459" spans="2:65" s="12" customFormat="1">
      <c r="B459" s="160"/>
      <c r="D459" s="153" t="s">
        <v>256</v>
      </c>
      <c r="E459" s="161" t="s">
        <v>1</v>
      </c>
      <c r="F459" s="162" t="s">
        <v>966</v>
      </c>
      <c r="H459" s="163">
        <v>35.5</v>
      </c>
      <c r="I459" s="164"/>
      <c r="L459" s="160"/>
      <c r="M459" s="165"/>
      <c r="T459" s="166"/>
      <c r="AT459" s="161" t="s">
        <v>256</v>
      </c>
      <c r="AU459" s="161" t="s">
        <v>85</v>
      </c>
      <c r="AV459" s="12" t="s">
        <v>85</v>
      </c>
      <c r="AW459" s="12" t="s">
        <v>32</v>
      </c>
      <c r="AX459" s="12" t="s">
        <v>76</v>
      </c>
      <c r="AY459" s="161" t="s">
        <v>190</v>
      </c>
    </row>
    <row r="460" spans="2:65" s="12" customFormat="1">
      <c r="B460" s="160"/>
      <c r="D460" s="153" t="s">
        <v>256</v>
      </c>
      <c r="E460" s="161" t="s">
        <v>1</v>
      </c>
      <c r="F460" s="162" t="s">
        <v>967</v>
      </c>
      <c r="H460" s="163">
        <v>16</v>
      </c>
      <c r="I460" s="164"/>
      <c r="L460" s="160"/>
      <c r="M460" s="165"/>
      <c r="T460" s="166"/>
      <c r="AT460" s="161" t="s">
        <v>256</v>
      </c>
      <c r="AU460" s="161" t="s">
        <v>85</v>
      </c>
      <c r="AV460" s="12" t="s">
        <v>85</v>
      </c>
      <c r="AW460" s="12" t="s">
        <v>32</v>
      </c>
      <c r="AX460" s="12" t="s">
        <v>76</v>
      </c>
      <c r="AY460" s="161" t="s">
        <v>190</v>
      </c>
    </row>
    <row r="461" spans="2:65" s="15" customFormat="1">
      <c r="B461" s="193"/>
      <c r="D461" s="153" t="s">
        <v>256</v>
      </c>
      <c r="E461" s="194" t="s">
        <v>1</v>
      </c>
      <c r="F461" s="195" t="s">
        <v>640</v>
      </c>
      <c r="H461" s="196">
        <v>91.5</v>
      </c>
      <c r="I461" s="197"/>
      <c r="L461" s="193"/>
      <c r="M461" s="198"/>
      <c r="T461" s="199"/>
      <c r="AT461" s="194" t="s">
        <v>256</v>
      </c>
      <c r="AU461" s="194" t="s">
        <v>85</v>
      </c>
      <c r="AV461" s="15" t="s">
        <v>209</v>
      </c>
      <c r="AW461" s="15" t="s">
        <v>32</v>
      </c>
      <c r="AX461" s="15" t="s">
        <v>76</v>
      </c>
      <c r="AY461" s="194" t="s">
        <v>190</v>
      </c>
    </row>
    <row r="462" spans="2:65" s="13" customFormat="1">
      <c r="B462" s="167"/>
      <c r="D462" s="153" t="s">
        <v>256</v>
      </c>
      <c r="E462" s="168" t="s">
        <v>1</v>
      </c>
      <c r="F462" s="169" t="s">
        <v>968</v>
      </c>
      <c r="H462" s="168" t="s">
        <v>1</v>
      </c>
      <c r="I462" s="170"/>
      <c r="L462" s="167"/>
      <c r="M462" s="171"/>
      <c r="T462" s="172"/>
      <c r="AT462" s="168" t="s">
        <v>256</v>
      </c>
      <c r="AU462" s="168" t="s">
        <v>85</v>
      </c>
      <c r="AV462" s="13" t="s">
        <v>83</v>
      </c>
      <c r="AW462" s="13" t="s">
        <v>32</v>
      </c>
      <c r="AX462" s="13" t="s">
        <v>76</v>
      </c>
      <c r="AY462" s="168" t="s">
        <v>190</v>
      </c>
    </row>
    <row r="463" spans="2:65" s="12" customFormat="1">
      <c r="B463" s="160"/>
      <c r="D463" s="153" t="s">
        <v>256</v>
      </c>
      <c r="E463" s="161" t="s">
        <v>1</v>
      </c>
      <c r="F463" s="162" t="s">
        <v>969</v>
      </c>
      <c r="H463" s="163">
        <v>88</v>
      </c>
      <c r="I463" s="164"/>
      <c r="L463" s="160"/>
      <c r="M463" s="165"/>
      <c r="T463" s="166"/>
      <c r="AT463" s="161" t="s">
        <v>256</v>
      </c>
      <c r="AU463" s="161" t="s">
        <v>85</v>
      </c>
      <c r="AV463" s="12" t="s">
        <v>85</v>
      </c>
      <c r="AW463" s="12" t="s">
        <v>32</v>
      </c>
      <c r="AX463" s="12" t="s">
        <v>76</v>
      </c>
      <c r="AY463" s="161" t="s">
        <v>190</v>
      </c>
    </row>
    <row r="464" spans="2:65" s="12" customFormat="1">
      <c r="B464" s="160"/>
      <c r="D464" s="153" t="s">
        <v>256</v>
      </c>
      <c r="E464" s="161" t="s">
        <v>1</v>
      </c>
      <c r="F464" s="162" t="s">
        <v>970</v>
      </c>
      <c r="H464" s="163">
        <v>3</v>
      </c>
      <c r="I464" s="164"/>
      <c r="L464" s="160"/>
      <c r="M464" s="165"/>
      <c r="T464" s="166"/>
      <c r="AT464" s="161" t="s">
        <v>256</v>
      </c>
      <c r="AU464" s="161" t="s">
        <v>85</v>
      </c>
      <c r="AV464" s="12" t="s">
        <v>85</v>
      </c>
      <c r="AW464" s="12" t="s">
        <v>32</v>
      </c>
      <c r="AX464" s="12" t="s">
        <v>76</v>
      </c>
      <c r="AY464" s="161" t="s">
        <v>190</v>
      </c>
    </row>
    <row r="465" spans="2:65" s="14" customFormat="1">
      <c r="B465" s="173"/>
      <c r="D465" s="153" t="s">
        <v>256</v>
      </c>
      <c r="E465" s="174" t="s">
        <v>1</v>
      </c>
      <c r="F465" s="175" t="s">
        <v>267</v>
      </c>
      <c r="H465" s="176">
        <v>771</v>
      </c>
      <c r="I465" s="177"/>
      <c r="L465" s="173"/>
      <c r="M465" s="178"/>
      <c r="T465" s="179"/>
      <c r="AT465" s="174" t="s">
        <v>256</v>
      </c>
      <c r="AU465" s="174" t="s">
        <v>85</v>
      </c>
      <c r="AV465" s="14" t="s">
        <v>217</v>
      </c>
      <c r="AW465" s="14" t="s">
        <v>32</v>
      </c>
      <c r="AX465" s="14" t="s">
        <v>83</v>
      </c>
      <c r="AY465" s="174" t="s">
        <v>190</v>
      </c>
    </row>
    <row r="466" spans="2:65" s="1" customFormat="1" ht="24.2" customHeight="1">
      <c r="B466" s="32"/>
      <c r="C466" s="183" t="s">
        <v>971</v>
      </c>
      <c r="D466" s="183" t="s">
        <v>615</v>
      </c>
      <c r="E466" s="184" t="s">
        <v>972</v>
      </c>
      <c r="F466" s="185" t="s">
        <v>973</v>
      </c>
      <c r="G466" s="186" t="s">
        <v>435</v>
      </c>
      <c r="H466" s="187">
        <v>3.06</v>
      </c>
      <c r="I466" s="188"/>
      <c r="J466" s="189">
        <f>ROUND(I466*H466,2)</f>
        <v>0</v>
      </c>
      <c r="K466" s="185" t="s">
        <v>197</v>
      </c>
      <c r="L466" s="190"/>
      <c r="M466" s="191" t="s">
        <v>1</v>
      </c>
      <c r="N466" s="192" t="s">
        <v>41</v>
      </c>
      <c r="P466" s="145">
        <f>O466*H466</f>
        <v>0</v>
      </c>
      <c r="Q466" s="145">
        <v>6.5670000000000006E-2</v>
      </c>
      <c r="R466" s="145">
        <f>Q466*H466</f>
        <v>0.20095020000000002</v>
      </c>
      <c r="S466" s="145">
        <v>0</v>
      </c>
      <c r="T466" s="146">
        <f>S466*H466</f>
        <v>0</v>
      </c>
      <c r="AR466" s="147" t="s">
        <v>500</v>
      </c>
      <c r="AT466" s="147" t="s">
        <v>615</v>
      </c>
      <c r="AU466" s="147" t="s">
        <v>85</v>
      </c>
      <c r="AY466" s="17" t="s">
        <v>190</v>
      </c>
      <c r="BE466" s="148">
        <f>IF(N466="základní",J466,0)</f>
        <v>0</v>
      </c>
      <c r="BF466" s="148">
        <f>IF(N466="snížená",J466,0)</f>
        <v>0</v>
      </c>
      <c r="BG466" s="148">
        <f>IF(N466="zákl. přenesená",J466,0)</f>
        <v>0</v>
      </c>
      <c r="BH466" s="148">
        <f>IF(N466="sníž. přenesená",J466,0)</f>
        <v>0</v>
      </c>
      <c r="BI466" s="148">
        <f>IF(N466="nulová",J466,0)</f>
        <v>0</v>
      </c>
      <c r="BJ466" s="17" t="s">
        <v>83</v>
      </c>
      <c r="BK466" s="148">
        <f>ROUND(I466*H466,2)</f>
        <v>0</v>
      </c>
      <c r="BL466" s="17" t="s">
        <v>217</v>
      </c>
      <c r="BM466" s="147" t="s">
        <v>974</v>
      </c>
    </row>
    <row r="467" spans="2:65" s="12" customFormat="1">
      <c r="B467" s="160"/>
      <c r="D467" s="153" t="s">
        <v>256</v>
      </c>
      <c r="E467" s="161" t="s">
        <v>1</v>
      </c>
      <c r="F467" s="162" t="s">
        <v>970</v>
      </c>
      <c r="H467" s="163">
        <v>3</v>
      </c>
      <c r="I467" s="164"/>
      <c r="L467" s="160"/>
      <c r="M467" s="165"/>
      <c r="T467" s="166"/>
      <c r="AT467" s="161" t="s">
        <v>256</v>
      </c>
      <c r="AU467" s="161" t="s">
        <v>85</v>
      </c>
      <c r="AV467" s="12" t="s">
        <v>85</v>
      </c>
      <c r="AW467" s="12" t="s">
        <v>32</v>
      </c>
      <c r="AX467" s="12" t="s">
        <v>83</v>
      </c>
      <c r="AY467" s="161" t="s">
        <v>190</v>
      </c>
    </row>
    <row r="468" spans="2:65" s="12" customFormat="1">
      <c r="B468" s="160"/>
      <c r="D468" s="153" t="s">
        <v>256</v>
      </c>
      <c r="F468" s="162" t="s">
        <v>975</v>
      </c>
      <c r="H468" s="163">
        <v>3.06</v>
      </c>
      <c r="I468" s="164"/>
      <c r="L468" s="160"/>
      <c r="M468" s="165"/>
      <c r="T468" s="166"/>
      <c r="AT468" s="161" t="s">
        <v>256</v>
      </c>
      <c r="AU468" s="161" t="s">
        <v>85</v>
      </c>
      <c r="AV468" s="12" t="s">
        <v>85</v>
      </c>
      <c r="AW468" s="12" t="s">
        <v>4</v>
      </c>
      <c r="AX468" s="12" t="s">
        <v>83</v>
      </c>
      <c r="AY468" s="161" t="s">
        <v>190</v>
      </c>
    </row>
    <row r="469" spans="2:65" s="1" customFormat="1" ht="16.5" customHeight="1">
      <c r="B469" s="32"/>
      <c r="C469" s="183" t="s">
        <v>976</v>
      </c>
      <c r="D469" s="183" t="s">
        <v>615</v>
      </c>
      <c r="E469" s="184" t="s">
        <v>977</v>
      </c>
      <c r="F469" s="185" t="s">
        <v>978</v>
      </c>
      <c r="G469" s="186" t="s">
        <v>435</v>
      </c>
      <c r="H469" s="187">
        <v>600.27</v>
      </c>
      <c r="I469" s="188"/>
      <c r="J469" s="189">
        <f>ROUND(I469*H469,2)</f>
        <v>0</v>
      </c>
      <c r="K469" s="185" t="s">
        <v>197</v>
      </c>
      <c r="L469" s="190"/>
      <c r="M469" s="191" t="s">
        <v>1</v>
      </c>
      <c r="N469" s="192" t="s">
        <v>41</v>
      </c>
      <c r="P469" s="145">
        <f>O469*H469</f>
        <v>0</v>
      </c>
      <c r="Q469" s="145">
        <v>0.08</v>
      </c>
      <c r="R469" s="145">
        <f>Q469*H469</f>
        <v>48.021599999999999</v>
      </c>
      <c r="S469" s="145">
        <v>0</v>
      </c>
      <c r="T469" s="146">
        <f>S469*H469</f>
        <v>0</v>
      </c>
      <c r="AR469" s="147" t="s">
        <v>500</v>
      </c>
      <c r="AT469" s="147" t="s">
        <v>615</v>
      </c>
      <c r="AU469" s="147" t="s">
        <v>85</v>
      </c>
      <c r="AY469" s="17" t="s">
        <v>190</v>
      </c>
      <c r="BE469" s="148">
        <f>IF(N469="základní",J469,0)</f>
        <v>0</v>
      </c>
      <c r="BF469" s="148">
        <f>IF(N469="snížená",J469,0)</f>
        <v>0</v>
      </c>
      <c r="BG469" s="148">
        <f>IF(N469="zákl. přenesená",J469,0)</f>
        <v>0</v>
      </c>
      <c r="BH469" s="148">
        <f>IF(N469="sníž. přenesená",J469,0)</f>
        <v>0</v>
      </c>
      <c r="BI469" s="148">
        <f>IF(N469="nulová",J469,0)</f>
        <v>0</v>
      </c>
      <c r="BJ469" s="17" t="s">
        <v>83</v>
      </c>
      <c r="BK469" s="148">
        <f>ROUND(I469*H469,2)</f>
        <v>0</v>
      </c>
      <c r="BL469" s="17" t="s">
        <v>217</v>
      </c>
      <c r="BM469" s="147" t="s">
        <v>979</v>
      </c>
    </row>
    <row r="470" spans="2:65" s="13" customFormat="1">
      <c r="B470" s="167"/>
      <c r="D470" s="153" t="s">
        <v>256</v>
      </c>
      <c r="E470" s="168" t="s">
        <v>1</v>
      </c>
      <c r="F470" s="169" t="s">
        <v>959</v>
      </c>
      <c r="H470" s="168" t="s">
        <v>1</v>
      </c>
      <c r="I470" s="170"/>
      <c r="L470" s="167"/>
      <c r="M470" s="171"/>
      <c r="T470" s="172"/>
      <c r="AT470" s="168" t="s">
        <v>256</v>
      </c>
      <c r="AU470" s="168" t="s">
        <v>85</v>
      </c>
      <c r="AV470" s="13" t="s">
        <v>83</v>
      </c>
      <c r="AW470" s="13" t="s">
        <v>32</v>
      </c>
      <c r="AX470" s="13" t="s">
        <v>76</v>
      </c>
      <c r="AY470" s="168" t="s">
        <v>190</v>
      </c>
    </row>
    <row r="471" spans="2:65" s="12" customFormat="1">
      <c r="B471" s="160"/>
      <c r="D471" s="153" t="s">
        <v>256</v>
      </c>
      <c r="E471" s="161" t="s">
        <v>1</v>
      </c>
      <c r="F471" s="162" t="s">
        <v>960</v>
      </c>
      <c r="H471" s="163">
        <v>324.5</v>
      </c>
      <c r="I471" s="164"/>
      <c r="L471" s="160"/>
      <c r="M471" s="165"/>
      <c r="T471" s="166"/>
      <c r="AT471" s="161" t="s">
        <v>256</v>
      </c>
      <c r="AU471" s="161" t="s">
        <v>85</v>
      </c>
      <c r="AV471" s="12" t="s">
        <v>85</v>
      </c>
      <c r="AW471" s="12" t="s">
        <v>32</v>
      </c>
      <c r="AX471" s="12" t="s">
        <v>76</v>
      </c>
      <c r="AY471" s="161" t="s">
        <v>190</v>
      </c>
    </row>
    <row r="472" spans="2:65" s="12" customFormat="1">
      <c r="B472" s="160"/>
      <c r="D472" s="153" t="s">
        <v>256</v>
      </c>
      <c r="E472" s="161" t="s">
        <v>1</v>
      </c>
      <c r="F472" s="162" t="s">
        <v>961</v>
      </c>
      <c r="H472" s="163">
        <v>167</v>
      </c>
      <c r="I472" s="164"/>
      <c r="L472" s="160"/>
      <c r="M472" s="165"/>
      <c r="T472" s="166"/>
      <c r="AT472" s="161" t="s">
        <v>256</v>
      </c>
      <c r="AU472" s="161" t="s">
        <v>85</v>
      </c>
      <c r="AV472" s="12" t="s">
        <v>85</v>
      </c>
      <c r="AW472" s="12" t="s">
        <v>32</v>
      </c>
      <c r="AX472" s="12" t="s">
        <v>76</v>
      </c>
      <c r="AY472" s="161" t="s">
        <v>190</v>
      </c>
    </row>
    <row r="473" spans="2:65" s="12" customFormat="1">
      <c r="B473" s="160"/>
      <c r="D473" s="153" t="s">
        <v>256</v>
      </c>
      <c r="E473" s="161" t="s">
        <v>1</v>
      </c>
      <c r="F473" s="162" t="s">
        <v>962</v>
      </c>
      <c r="H473" s="163">
        <v>61</v>
      </c>
      <c r="I473" s="164"/>
      <c r="L473" s="160"/>
      <c r="M473" s="165"/>
      <c r="T473" s="166"/>
      <c r="AT473" s="161" t="s">
        <v>256</v>
      </c>
      <c r="AU473" s="161" t="s">
        <v>85</v>
      </c>
      <c r="AV473" s="12" t="s">
        <v>85</v>
      </c>
      <c r="AW473" s="12" t="s">
        <v>32</v>
      </c>
      <c r="AX473" s="12" t="s">
        <v>76</v>
      </c>
      <c r="AY473" s="161" t="s">
        <v>190</v>
      </c>
    </row>
    <row r="474" spans="2:65" s="12" customFormat="1">
      <c r="B474" s="160"/>
      <c r="D474" s="153" t="s">
        <v>256</v>
      </c>
      <c r="E474" s="161" t="s">
        <v>1</v>
      </c>
      <c r="F474" s="162" t="s">
        <v>963</v>
      </c>
      <c r="H474" s="163">
        <v>36</v>
      </c>
      <c r="I474" s="164"/>
      <c r="L474" s="160"/>
      <c r="M474" s="165"/>
      <c r="T474" s="166"/>
      <c r="AT474" s="161" t="s">
        <v>256</v>
      </c>
      <c r="AU474" s="161" t="s">
        <v>85</v>
      </c>
      <c r="AV474" s="12" t="s">
        <v>85</v>
      </c>
      <c r="AW474" s="12" t="s">
        <v>32</v>
      </c>
      <c r="AX474" s="12" t="s">
        <v>76</v>
      </c>
      <c r="AY474" s="161" t="s">
        <v>190</v>
      </c>
    </row>
    <row r="475" spans="2:65" s="14" customFormat="1">
      <c r="B475" s="173"/>
      <c r="D475" s="153" t="s">
        <v>256</v>
      </c>
      <c r="E475" s="174" t="s">
        <v>1</v>
      </c>
      <c r="F475" s="175" t="s">
        <v>267</v>
      </c>
      <c r="H475" s="176">
        <v>588.5</v>
      </c>
      <c r="I475" s="177"/>
      <c r="L475" s="173"/>
      <c r="M475" s="178"/>
      <c r="T475" s="179"/>
      <c r="AT475" s="174" t="s">
        <v>256</v>
      </c>
      <c r="AU475" s="174" t="s">
        <v>85</v>
      </c>
      <c r="AV475" s="14" t="s">
        <v>217</v>
      </c>
      <c r="AW475" s="14" t="s">
        <v>32</v>
      </c>
      <c r="AX475" s="14" t="s">
        <v>83</v>
      </c>
      <c r="AY475" s="174" t="s">
        <v>190</v>
      </c>
    </row>
    <row r="476" spans="2:65" s="12" customFormat="1">
      <c r="B476" s="160"/>
      <c r="D476" s="153" t="s">
        <v>256</v>
      </c>
      <c r="F476" s="162" t="s">
        <v>980</v>
      </c>
      <c r="H476" s="163">
        <v>600.27</v>
      </c>
      <c r="I476" s="164"/>
      <c r="L476" s="160"/>
      <c r="M476" s="165"/>
      <c r="T476" s="166"/>
      <c r="AT476" s="161" t="s">
        <v>256</v>
      </c>
      <c r="AU476" s="161" t="s">
        <v>85</v>
      </c>
      <c r="AV476" s="12" t="s">
        <v>85</v>
      </c>
      <c r="AW476" s="12" t="s">
        <v>4</v>
      </c>
      <c r="AX476" s="12" t="s">
        <v>83</v>
      </c>
      <c r="AY476" s="161" t="s">
        <v>190</v>
      </c>
    </row>
    <row r="477" spans="2:65" s="1" customFormat="1" ht="16.5" customHeight="1">
      <c r="B477" s="32"/>
      <c r="C477" s="183" t="s">
        <v>981</v>
      </c>
      <c r="D477" s="183" t="s">
        <v>615</v>
      </c>
      <c r="E477" s="184" t="s">
        <v>982</v>
      </c>
      <c r="F477" s="185" t="s">
        <v>983</v>
      </c>
      <c r="G477" s="186" t="s">
        <v>435</v>
      </c>
      <c r="H477" s="187">
        <v>93.33</v>
      </c>
      <c r="I477" s="188"/>
      <c r="J477" s="189">
        <f>ROUND(I477*H477,2)</f>
        <v>0</v>
      </c>
      <c r="K477" s="185" t="s">
        <v>197</v>
      </c>
      <c r="L477" s="190"/>
      <c r="M477" s="191" t="s">
        <v>1</v>
      </c>
      <c r="N477" s="192" t="s">
        <v>41</v>
      </c>
      <c r="P477" s="145">
        <f>O477*H477</f>
        <v>0</v>
      </c>
      <c r="Q477" s="145">
        <v>5.5E-2</v>
      </c>
      <c r="R477" s="145">
        <f>Q477*H477</f>
        <v>5.1331499999999997</v>
      </c>
      <c r="S477" s="145">
        <v>0</v>
      </c>
      <c r="T477" s="146">
        <f>S477*H477</f>
        <v>0</v>
      </c>
      <c r="AR477" s="147" t="s">
        <v>500</v>
      </c>
      <c r="AT477" s="147" t="s">
        <v>615</v>
      </c>
      <c r="AU477" s="147" t="s">
        <v>85</v>
      </c>
      <c r="AY477" s="17" t="s">
        <v>190</v>
      </c>
      <c r="BE477" s="148">
        <f>IF(N477="základní",J477,0)</f>
        <v>0</v>
      </c>
      <c r="BF477" s="148">
        <f>IF(N477="snížená",J477,0)</f>
        <v>0</v>
      </c>
      <c r="BG477" s="148">
        <f>IF(N477="zákl. přenesená",J477,0)</f>
        <v>0</v>
      </c>
      <c r="BH477" s="148">
        <f>IF(N477="sníž. přenesená",J477,0)</f>
        <v>0</v>
      </c>
      <c r="BI477" s="148">
        <f>IF(N477="nulová",J477,0)</f>
        <v>0</v>
      </c>
      <c r="BJ477" s="17" t="s">
        <v>83</v>
      </c>
      <c r="BK477" s="148">
        <f>ROUND(I477*H477,2)</f>
        <v>0</v>
      </c>
      <c r="BL477" s="17" t="s">
        <v>217</v>
      </c>
      <c r="BM477" s="147" t="s">
        <v>984</v>
      </c>
    </row>
    <row r="478" spans="2:65" s="13" customFormat="1">
      <c r="B478" s="167"/>
      <c r="D478" s="153" t="s">
        <v>256</v>
      </c>
      <c r="E478" s="168" t="s">
        <v>1</v>
      </c>
      <c r="F478" s="169" t="s">
        <v>964</v>
      </c>
      <c r="H478" s="168" t="s">
        <v>1</v>
      </c>
      <c r="I478" s="170"/>
      <c r="L478" s="167"/>
      <c r="M478" s="171"/>
      <c r="T478" s="172"/>
      <c r="AT478" s="168" t="s">
        <v>256</v>
      </c>
      <c r="AU478" s="168" t="s">
        <v>85</v>
      </c>
      <c r="AV478" s="13" t="s">
        <v>83</v>
      </c>
      <c r="AW478" s="13" t="s">
        <v>32</v>
      </c>
      <c r="AX478" s="13" t="s">
        <v>76</v>
      </c>
      <c r="AY478" s="168" t="s">
        <v>190</v>
      </c>
    </row>
    <row r="479" spans="2:65" s="12" customFormat="1">
      <c r="B479" s="160"/>
      <c r="D479" s="153" t="s">
        <v>256</v>
      </c>
      <c r="E479" s="161" t="s">
        <v>1</v>
      </c>
      <c r="F479" s="162" t="s">
        <v>965</v>
      </c>
      <c r="H479" s="163">
        <v>40</v>
      </c>
      <c r="I479" s="164"/>
      <c r="L479" s="160"/>
      <c r="M479" s="165"/>
      <c r="T479" s="166"/>
      <c r="AT479" s="161" t="s">
        <v>256</v>
      </c>
      <c r="AU479" s="161" t="s">
        <v>85</v>
      </c>
      <c r="AV479" s="12" t="s">
        <v>85</v>
      </c>
      <c r="AW479" s="12" t="s">
        <v>32</v>
      </c>
      <c r="AX479" s="12" t="s">
        <v>76</v>
      </c>
      <c r="AY479" s="161" t="s">
        <v>190</v>
      </c>
    </row>
    <row r="480" spans="2:65" s="12" customFormat="1">
      <c r="B480" s="160"/>
      <c r="D480" s="153" t="s">
        <v>256</v>
      </c>
      <c r="E480" s="161" t="s">
        <v>1</v>
      </c>
      <c r="F480" s="162" t="s">
        <v>966</v>
      </c>
      <c r="H480" s="163">
        <v>35.5</v>
      </c>
      <c r="I480" s="164"/>
      <c r="L480" s="160"/>
      <c r="M480" s="165"/>
      <c r="T480" s="166"/>
      <c r="AT480" s="161" t="s">
        <v>256</v>
      </c>
      <c r="AU480" s="161" t="s">
        <v>85</v>
      </c>
      <c r="AV480" s="12" t="s">
        <v>85</v>
      </c>
      <c r="AW480" s="12" t="s">
        <v>32</v>
      </c>
      <c r="AX480" s="12" t="s">
        <v>76</v>
      </c>
      <c r="AY480" s="161" t="s">
        <v>190</v>
      </c>
    </row>
    <row r="481" spans="2:65" s="12" customFormat="1">
      <c r="B481" s="160"/>
      <c r="D481" s="153" t="s">
        <v>256</v>
      </c>
      <c r="E481" s="161" t="s">
        <v>1</v>
      </c>
      <c r="F481" s="162" t="s">
        <v>967</v>
      </c>
      <c r="H481" s="163">
        <v>16</v>
      </c>
      <c r="I481" s="164"/>
      <c r="L481" s="160"/>
      <c r="M481" s="165"/>
      <c r="T481" s="166"/>
      <c r="AT481" s="161" t="s">
        <v>256</v>
      </c>
      <c r="AU481" s="161" t="s">
        <v>85</v>
      </c>
      <c r="AV481" s="12" t="s">
        <v>85</v>
      </c>
      <c r="AW481" s="12" t="s">
        <v>32</v>
      </c>
      <c r="AX481" s="12" t="s">
        <v>76</v>
      </c>
      <c r="AY481" s="161" t="s">
        <v>190</v>
      </c>
    </row>
    <row r="482" spans="2:65" s="14" customFormat="1">
      <c r="B482" s="173"/>
      <c r="D482" s="153" t="s">
        <v>256</v>
      </c>
      <c r="E482" s="174" t="s">
        <v>1</v>
      </c>
      <c r="F482" s="175" t="s">
        <v>267</v>
      </c>
      <c r="H482" s="176">
        <v>91.5</v>
      </c>
      <c r="I482" s="177"/>
      <c r="L482" s="173"/>
      <c r="M482" s="178"/>
      <c r="T482" s="179"/>
      <c r="AT482" s="174" t="s">
        <v>256</v>
      </c>
      <c r="AU482" s="174" t="s">
        <v>85</v>
      </c>
      <c r="AV482" s="14" t="s">
        <v>217</v>
      </c>
      <c r="AW482" s="14" t="s">
        <v>32</v>
      </c>
      <c r="AX482" s="14" t="s">
        <v>83</v>
      </c>
      <c r="AY482" s="174" t="s">
        <v>190</v>
      </c>
    </row>
    <row r="483" spans="2:65" s="12" customFormat="1">
      <c r="B483" s="160"/>
      <c r="D483" s="153" t="s">
        <v>256</v>
      </c>
      <c r="F483" s="162" t="s">
        <v>985</v>
      </c>
      <c r="H483" s="163">
        <v>93.33</v>
      </c>
      <c r="I483" s="164"/>
      <c r="L483" s="160"/>
      <c r="M483" s="165"/>
      <c r="T483" s="166"/>
      <c r="AT483" s="161" t="s">
        <v>256</v>
      </c>
      <c r="AU483" s="161" t="s">
        <v>85</v>
      </c>
      <c r="AV483" s="12" t="s">
        <v>85</v>
      </c>
      <c r="AW483" s="12" t="s">
        <v>4</v>
      </c>
      <c r="AX483" s="12" t="s">
        <v>83</v>
      </c>
      <c r="AY483" s="161" t="s">
        <v>190</v>
      </c>
    </row>
    <row r="484" spans="2:65" s="1" customFormat="1" ht="16.5" customHeight="1">
      <c r="B484" s="32"/>
      <c r="C484" s="183" t="s">
        <v>986</v>
      </c>
      <c r="D484" s="183" t="s">
        <v>615</v>
      </c>
      <c r="E484" s="184" t="s">
        <v>987</v>
      </c>
      <c r="F484" s="185" t="s">
        <v>988</v>
      </c>
      <c r="G484" s="186" t="s">
        <v>435</v>
      </c>
      <c r="H484" s="187">
        <v>90.64</v>
      </c>
      <c r="I484" s="188"/>
      <c r="J484" s="189">
        <f>ROUND(I484*H484,2)</f>
        <v>0</v>
      </c>
      <c r="K484" s="185" t="s">
        <v>197</v>
      </c>
      <c r="L484" s="190"/>
      <c r="M484" s="191" t="s">
        <v>1</v>
      </c>
      <c r="N484" s="192" t="s">
        <v>41</v>
      </c>
      <c r="P484" s="145">
        <f>O484*H484</f>
        <v>0</v>
      </c>
      <c r="Q484" s="145">
        <v>0.10199999999999999</v>
      </c>
      <c r="R484" s="145">
        <f>Q484*H484</f>
        <v>9.2452799999999993</v>
      </c>
      <c r="S484" s="145">
        <v>0</v>
      </c>
      <c r="T484" s="146">
        <f>S484*H484</f>
        <v>0</v>
      </c>
      <c r="AR484" s="147" t="s">
        <v>500</v>
      </c>
      <c r="AT484" s="147" t="s">
        <v>615</v>
      </c>
      <c r="AU484" s="147" t="s">
        <v>85</v>
      </c>
      <c r="AY484" s="17" t="s">
        <v>190</v>
      </c>
      <c r="BE484" s="148">
        <f>IF(N484="základní",J484,0)</f>
        <v>0</v>
      </c>
      <c r="BF484" s="148">
        <f>IF(N484="snížená",J484,0)</f>
        <v>0</v>
      </c>
      <c r="BG484" s="148">
        <f>IF(N484="zákl. přenesená",J484,0)</f>
        <v>0</v>
      </c>
      <c r="BH484" s="148">
        <f>IF(N484="sníž. přenesená",J484,0)</f>
        <v>0</v>
      </c>
      <c r="BI484" s="148">
        <f>IF(N484="nulová",J484,0)</f>
        <v>0</v>
      </c>
      <c r="BJ484" s="17" t="s">
        <v>83</v>
      </c>
      <c r="BK484" s="148">
        <f>ROUND(I484*H484,2)</f>
        <v>0</v>
      </c>
      <c r="BL484" s="17" t="s">
        <v>217</v>
      </c>
      <c r="BM484" s="147" t="s">
        <v>989</v>
      </c>
    </row>
    <row r="485" spans="2:65" s="12" customFormat="1">
      <c r="B485" s="160"/>
      <c r="D485" s="153" t="s">
        <v>256</v>
      </c>
      <c r="E485" s="161" t="s">
        <v>1</v>
      </c>
      <c r="F485" s="162" t="s">
        <v>969</v>
      </c>
      <c r="H485" s="163">
        <v>88</v>
      </c>
      <c r="I485" s="164"/>
      <c r="L485" s="160"/>
      <c r="M485" s="165"/>
      <c r="T485" s="166"/>
      <c r="AT485" s="161" t="s">
        <v>256</v>
      </c>
      <c r="AU485" s="161" t="s">
        <v>85</v>
      </c>
      <c r="AV485" s="12" t="s">
        <v>85</v>
      </c>
      <c r="AW485" s="12" t="s">
        <v>32</v>
      </c>
      <c r="AX485" s="12" t="s">
        <v>83</v>
      </c>
      <c r="AY485" s="161" t="s">
        <v>190</v>
      </c>
    </row>
    <row r="486" spans="2:65" s="12" customFormat="1">
      <c r="B486" s="160"/>
      <c r="D486" s="153" t="s">
        <v>256</v>
      </c>
      <c r="F486" s="162" t="s">
        <v>990</v>
      </c>
      <c r="H486" s="163">
        <v>90.64</v>
      </c>
      <c r="I486" s="164"/>
      <c r="L486" s="160"/>
      <c r="M486" s="165"/>
      <c r="T486" s="166"/>
      <c r="AT486" s="161" t="s">
        <v>256</v>
      </c>
      <c r="AU486" s="161" t="s">
        <v>85</v>
      </c>
      <c r="AV486" s="12" t="s">
        <v>85</v>
      </c>
      <c r="AW486" s="12" t="s">
        <v>4</v>
      </c>
      <c r="AX486" s="12" t="s">
        <v>83</v>
      </c>
      <c r="AY486" s="161" t="s">
        <v>190</v>
      </c>
    </row>
    <row r="487" spans="2:65" s="1" customFormat="1" ht="55.5" customHeight="1">
      <c r="B487" s="32"/>
      <c r="C487" s="136" t="s">
        <v>991</v>
      </c>
      <c r="D487" s="136" t="s">
        <v>193</v>
      </c>
      <c r="E487" s="137" t="s">
        <v>992</v>
      </c>
      <c r="F487" s="138" t="s">
        <v>993</v>
      </c>
      <c r="G487" s="139" t="s">
        <v>435</v>
      </c>
      <c r="H487" s="140">
        <v>97.5</v>
      </c>
      <c r="I487" s="141"/>
      <c r="J487" s="142">
        <f>ROUND(I487*H487,2)</f>
        <v>0</v>
      </c>
      <c r="K487" s="138" t="s">
        <v>197</v>
      </c>
      <c r="L487" s="32"/>
      <c r="M487" s="143" t="s">
        <v>1</v>
      </c>
      <c r="N487" s="144" t="s">
        <v>41</v>
      </c>
      <c r="P487" s="145">
        <f>O487*H487</f>
        <v>0</v>
      </c>
      <c r="Q487" s="145">
        <v>0.31935999999999998</v>
      </c>
      <c r="R487" s="145">
        <f>Q487*H487</f>
        <v>31.137599999999999</v>
      </c>
      <c r="S487" s="145">
        <v>0</v>
      </c>
      <c r="T487" s="146">
        <f>S487*H487</f>
        <v>0</v>
      </c>
      <c r="AR487" s="147" t="s">
        <v>217</v>
      </c>
      <c r="AT487" s="147" t="s">
        <v>193</v>
      </c>
      <c r="AU487" s="147" t="s">
        <v>85</v>
      </c>
      <c r="AY487" s="17" t="s">
        <v>190</v>
      </c>
      <c r="BE487" s="148">
        <f>IF(N487="základní",J487,0)</f>
        <v>0</v>
      </c>
      <c r="BF487" s="148">
        <f>IF(N487="snížená",J487,0)</f>
        <v>0</v>
      </c>
      <c r="BG487" s="148">
        <f>IF(N487="zákl. přenesená",J487,0)</f>
        <v>0</v>
      </c>
      <c r="BH487" s="148">
        <f>IF(N487="sníž. přenesená",J487,0)</f>
        <v>0</v>
      </c>
      <c r="BI487" s="148">
        <f>IF(N487="nulová",J487,0)</f>
        <v>0</v>
      </c>
      <c r="BJ487" s="17" t="s">
        <v>83</v>
      </c>
      <c r="BK487" s="148">
        <f>ROUND(I487*H487,2)</f>
        <v>0</v>
      </c>
      <c r="BL487" s="17" t="s">
        <v>217</v>
      </c>
      <c r="BM487" s="147" t="s">
        <v>994</v>
      </c>
    </row>
    <row r="488" spans="2:65" s="1" customFormat="1">
      <c r="B488" s="32"/>
      <c r="D488" s="149" t="s">
        <v>200</v>
      </c>
      <c r="F488" s="150" t="s">
        <v>995</v>
      </c>
      <c r="I488" s="151"/>
      <c r="L488" s="32"/>
      <c r="M488" s="152"/>
      <c r="T488" s="56"/>
      <c r="AT488" s="17" t="s">
        <v>200</v>
      </c>
      <c r="AU488" s="17" t="s">
        <v>85</v>
      </c>
    </row>
    <row r="489" spans="2:65" s="12" customFormat="1">
      <c r="B489" s="160"/>
      <c r="D489" s="153" t="s">
        <v>256</v>
      </c>
      <c r="E489" s="161" t="s">
        <v>1</v>
      </c>
      <c r="F489" s="162" t="s">
        <v>996</v>
      </c>
      <c r="H489" s="163">
        <v>97.5</v>
      </c>
      <c r="I489" s="164"/>
      <c r="L489" s="160"/>
      <c r="M489" s="165"/>
      <c r="T489" s="166"/>
      <c r="AT489" s="161" t="s">
        <v>256</v>
      </c>
      <c r="AU489" s="161" t="s">
        <v>85</v>
      </c>
      <c r="AV489" s="12" t="s">
        <v>85</v>
      </c>
      <c r="AW489" s="12" t="s">
        <v>32</v>
      </c>
      <c r="AX489" s="12" t="s">
        <v>83</v>
      </c>
      <c r="AY489" s="161" t="s">
        <v>190</v>
      </c>
    </row>
    <row r="490" spans="2:65" s="1" customFormat="1" ht="24.2" customHeight="1">
      <c r="B490" s="32"/>
      <c r="C490" s="183" t="s">
        <v>997</v>
      </c>
      <c r="D490" s="183" t="s">
        <v>615</v>
      </c>
      <c r="E490" s="184" t="s">
        <v>998</v>
      </c>
      <c r="F490" s="185" t="s">
        <v>999</v>
      </c>
      <c r="G490" s="186" t="s">
        <v>435</v>
      </c>
      <c r="H490" s="187">
        <v>97.5</v>
      </c>
      <c r="I490" s="188"/>
      <c r="J490" s="189">
        <f>ROUND(I490*H490,2)</f>
        <v>0</v>
      </c>
      <c r="K490" s="185" t="s">
        <v>197</v>
      </c>
      <c r="L490" s="190"/>
      <c r="M490" s="191" t="s">
        <v>1</v>
      </c>
      <c r="N490" s="192" t="s">
        <v>41</v>
      </c>
      <c r="P490" s="145">
        <f>O490*H490</f>
        <v>0</v>
      </c>
      <c r="Q490" s="145">
        <v>0.11167000000000001</v>
      </c>
      <c r="R490" s="145">
        <f>Q490*H490</f>
        <v>10.887825000000001</v>
      </c>
      <c r="S490" s="145">
        <v>0</v>
      </c>
      <c r="T490" s="146">
        <f>S490*H490</f>
        <v>0</v>
      </c>
      <c r="AR490" s="147" t="s">
        <v>500</v>
      </c>
      <c r="AT490" s="147" t="s">
        <v>615</v>
      </c>
      <c r="AU490" s="147" t="s">
        <v>85</v>
      </c>
      <c r="AY490" s="17" t="s">
        <v>190</v>
      </c>
      <c r="BE490" s="148">
        <f>IF(N490="základní",J490,0)</f>
        <v>0</v>
      </c>
      <c r="BF490" s="148">
        <f>IF(N490="snížená",J490,0)</f>
        <v>0</v>
      </c>
      <c r="BG490" s="148">
        <f>IF(N490="zákl. přenesená",J490,0)</f>
        <v>0</v>
      </c>
      <c r="BH490" s="148">
        <f>IF(N490="sníž. přenesená",J490,0)</f>
        <v>0</v>
      </c>
      <c r="BI490" s="148">
        <f>IF(N490="nulová",J490,0)</f>
        <v>0</v>
      </c>
      <c r="BJ490" s="17" t="s">
        <v>83</v>
      </c>
      <c r="BK490" s="148">
        <f>ROUND(I490*H490,2)</f>
        <v>0</v>
      </c>
      <c r="BL490" s="17" t="s">
        <v>217</v>
      </c>
      <c r="BM490" s="147" t="s">
        <v>1000</v>
      </c>
    </row>
    <row r="491" spans="2:65" s="12" customFormat="1">
      <c r="B491" s="160"/>
      <c r="D491" s="153" t="s">
        <v>256</v>
      </c>
      <c r="E491" s="161" t="s">
        <v>1</v>
      </c>
      <c r="F491" s="162" t="s">
        <v>996</v>
      </c>
      <c r="H491" s="163">
        <v>97.5</v>
      </c>
      <c r="I491" s="164"/>
      <c r="L491" s="160"/>
      <c r="M491" s="165"/>
      <c r="T491" s="166"/>
      <c r="AT491" s="161" t="s">
        <v>256</v>
      </c>
      <c r="AU491" s="161" t="s">
        <v>85</v>
      </c>
      <c r="AV491" s="12" t="s">
        <v>85</v>
      </c>
      <c r="AW491" s="12" t="s">
        <v>32</v>
      </c>
      <c r="AX491" s="12" t="s">
        <v>83</v>
      </c>
      <c r="AY491" s="161" t="s">
        <v>190</v>
      </c>
    </row>
    <row r="492" spans="2:65" s="1" customFormat="1" ht="49.15" customHeight="1">
      <c r="B492" s="32"/>
      <c r="C492" s="136" t="s">
        <v>1001</v>
      </c>
      <c r="D492" s="136" t="s">
        <v>193</v>
      </c>
      <c r="E492" s="137" t="s">
        <v>1002</v>
      </c>
      <c r="F492" s="138" t="s">
        <v>1003</v>
      </c>
      <c r="G492" s="139" t="s">
        <v>435</v>
      </c>
      <c r="H492" s="140">
        <v>19.5</v>
      </c>
      <c r="I492" s="141"/>
      <c r="J492" s="142">
        <f>ROUND(I492*H492,2)</f>
        <v>0</v>
      </c>
      <c r="K492" s="138" t="s">
        <v>197</v>
      </c>
      <c r="L492" s="32"/>
      <c r="M492" s="143" t="s">
        <v>1</v>
      </c>
      <c r="N492" s="144" t="s">
        <v>41</v>
      </c>
      <c r="P492" s="145">
        <f>O492*H492</f>
        <v>0</v>
      </c>
      <c r="Q492" s="145">
        <v>0.1295</v>
      </c>
      <c r="R492" s="145">
        <f>Q492*H492</f>
        <v>2.5252500000000002</v>
      </c>
      <c r="S492" s="145">
        <v>0</v>
      </c>
      <c r="T492" s="146">
        <f>S492*H492</f>
        <v>0</v>
      </c>
      <c r="AR492" s="147" t="s">
        <v>217</v>
      </c>
      <c r="AT492" s="147" t="s">
        <v>193</v>
      </c>
      <c r="AU492" s="147" t="s">
        <v>85</v>
      </c>
      <c r="AY492" s="17" t="s">
        <v>190</v>
      </c>
      <c r="BE492" s="148">
        <f>IF(N492="základní",J492,0)</f>
        <v>0</v>
      </c>
      <c r="BF492" s="148">
        <f>IF(N492="snížená",J492,0)</f>
        <v>0</v>
      </c>
      <c r="BG492" s="148">
        <f>IF(N492="zákl. přenesená",J492,0)</f>
        <v>0</v>
      </c>
      <c r="BH492" s="148">
        <f>IF(N492="sníž. přenesená",J492,0)</f>
        <v>0</v>
      </c>
      <c r="BI492" s="148">
        <f>IF(N492="nulová",J492,0)</f>
        <v>0</v>
      </c>
      <c r="BJ492" s="17" t="s">
        <v>83</v>
      </c>
      <c r="BK492" s="148">
        <f>ROUND(I492*H492,2)</f>
        <v>0</v>
      </c>
      <c r="BL492" s="17" t="s">
        <v>217</v>
      </c>
      <c r="BM492" s="147" t="s">
        <v>1004</v>
      </c>
    </row>
    <row r="493" spans="2:65" s="1" customFormat="1">
      <c r="B493" s="32"/>
      <c r="D493" s="149" t="s">
        <v>200</v>
      </c>
      <c r="F493" s="150" t="s">
        <v>1005</v>
      </c>
      <c r="I493" s="151"/>
      <c r="L493" s="32"/>
      <c r="M493" s="152"/>
      <c r="T493" s="56"/>
      <c r="AT493" s="17" t="s">
        <v>200</v>
      </c>
      <c r="AU493" s="17" t="s">
        <v>85</v>
      </c>
    </row>
    <row r="494" spans="2:65" s="13" customFormat="1">
      <c r="B494" s="167"/>
      <c r="D494" s="153" t="s">
        <v>256</v>
      </c>
      <c r="E494" s="168" t="s">
        <v>1</v>
      </c>
      <c r="F494" s="169" t="s">
        <v>1006</v>
      </c>
      <c r="H494" s="168" t="s">
        <v>1</v>
      </c>
      <c r="I494" s="170"/>
      <c r="L494" s="167"/>
      <c r="M494" s="171"/>
      <c r="T494" s="172"/>
      <c r="AT494" s="168" t="s">
        <v>256</v>
      </c>
      <c r="AU494" s="168" t="s">
        <v>85</v>
      </c>
      <c r="AV494" s="13" t="s">
        <v>83</v>
      </c>
      <c r="AW494" s="13" t="s">
        <v>32</v>
      </c>
      <c r="AX494" s="13" t="s">
        <v>76</v>
      </c>
      <c r="AY494" s="168" t="s">
        <v>190</v>
      </c>
    </row>
    <row r="495" spans="2:65" s="12" customFormat="1">
      <c r="B495" s="160"/>
      <c r="D495" s="153" t="s">
        <v>256</v>
      </c>
      <c r="E495" s="161" t="s">
        <v>1</v>
      </c>
      <c r="F495" s="162" t="s">
        <v>1007</v>
      </c>
      <c r="H495" s="163">
        <v>5</v>
      </c>
      <c r="I495" s="164"/>
      <c r="L495" s="160"/>
      <c r="M495" s="165"/>
      <c r="T495" s="166"/>
      <c r="AT495" s="161" t="s">
        <v>256</v>
      </c>
      <c r="AU495" s="161" t="s">
        <v>85</v>
      </c>
      <c r="AV495" s="12" t="s">
        <v>85</v>
      </c>
      <c r="AW495" s="12" t="s">
        <v>32</v>
      </c>
      <c r="AX495" s="12" t="s">
        <v>76</v>
      </c>
      <c r="AY495" s="161" t="s">
        <v>190</v>
      </c>
    </row>
    <row r="496" spans="2:65" s="12" customFormat="1">
      <c r="B496" s="160"/>
      <c r="D496" s="153" t="s">
        <v>256</v>
      </c>
      <c r="E496" s="161" t="s">
        <v>1</v>
      </c>
      <c r="F496" s="162" t="s">
        <v>1008</v>
      </c>
      <c r="H496" s="163">
        <v>5.5</v>
      </c>
      <c r="I496" s="164"/>
      <c r="L496" s="160"/>
      <c r="M496" s="165"/>
      <c r="T496" s="166"/>
      <c r="AT496" s="161" t="s">
        <v>256</v>
      </c>
      <c r="AU496" s="161" t="s">
        <v>85</v>
      </c>
      <c r="AV496" s="12" t="s">
        <v>85</v>
      </c>
      <c r="AW496" s="12" t="s">
        <v>32</v>
      </c>
      <c r="AX496" s="12" t="s">
        <v>76</v>
      </c>
      <c r="AY496" s="161" t="s">
        <v>190</v>
      </c>
    </row>
    <row r="497" spans="2:65" s="12" customFormat="1">
      <c r="B497" s="160"/>
      <c r="D497" s="153" t="s">
        <v>256</v>
      </c>
      <c r="E497" s="161" t="s">
        <v>1</v>
      </c>
      <c r="F497" s="162" t="s">
        <v>1009</v>
      </c>
      <c r="H497" s="163">
        <v>9</v>
      </c>
      <c r="I497" s="164"/>
      <c r="L497" s="160"/>
      <c r="M497" s="165"/>
      <c r="T497" s="166"/>
      <c r="AT497" s="161" t="s">
        <v>256</v>
      </c>
      <c r="AU497" s="161" t="s">
        <v>85</v>
      </c>
      <c r="AV497" s="12" t="s">
        <v>85</v>
      </c>
      <c r="AW497" s="12" t="s">
        <v>32</v>
      </c>
      <c r="AX497" s="12" t="s">
        <v>76</v>
      </c>
      <c r="AY497" s="161" t="s">
        <v>190</v>
      </c>
    </row>
    <row r="498" spans="2:65" s="14" customFormat="1">
      <c r="B498" s="173"/>
      <c r="D498" s="153" t="s">
        <v>256</v>
      </c>
      <c r="E498" s="174" t="s">
        <v>1</v>
      </c>
      <c r="F498" s="175" t="s">
        <v>267</v>
      </c>
      <c r="H498" s="176">
        <v>19.5</v>
      </c>
      <c r="I498" s="177"/>
      <c r="L498" s="173"/>
      <c r="M498" s="178"/>
      <c r="T498" s="179"/>
      <c r="AT498" s="174" t="s">
        <v>256</v>
      </c>
      <c r="AU498" s="174" t="s">
        <v>85</v>
      </c>
      <c r="AV498" s="14" t="s">
        <v>217</v>
      </c>
      <c r="AW498" s="14" t="s">
        <v>32</v>
      </c>
      <c r="AX498" s="14" t="s">
        <v>83</v>
      </c>
      <c r="AY498" s="174" t="s">
        <v>190</v>
      </c>
    </row>
    <row r="499" spans="2:65" s="1" customFormat="1" ht="16.5" customHeight="1">
      <c r="B499" s="32"/>
      <c r="C499" s="183" t="s">
        <v>1010</v>
      </c>
      <c r="D499" s="183" t="s">
        <v>615</v>
      </c>
      <c r="E499" s="184" t="s">
        <v>1011</v>
      </c>
      <c r="F499" s="185" t="s">
        <v>1012</v>
      </c>
      <c r="G499" s="186" t="s">
        <v>435</v>
      </c>
      <c r="H499" s="187">
        <v>19.89</v>
      </c>
      <c r="I499" s="188"/>
      <c r="J499" s="189">
        <f>ROUND(I499*H499,2)</f>
        <v>0</v>
      </c>
      <c r="K499" s="185" t="s">
        <v>197</v>
      </c>
      <c r="L499" s="190"/>
      <c r="M499" s="191" t="s">
        <v>1</v>
      </c>
      <c r="N499" s="192" t="s">
        <v>41</v>
      </c>
      <c r="P499" s="145">
        <f>O499*H499</f>
        <v>0</v>
      </c>
      <c r="Q499" s="145">
        <v>5.6120000000000003E-2</v>
      </c>
      <c r="R499" s="145">
        <f>Q499*H499</f>
        <v>1.1162268000000002</v>
      </c>
      <c r="S499" s="145">
        <v>0</v>
      </c>
      <c r="T499" s="146">
        <f>S499*H499</f>
        <v>0</v>
      </c>
      <c r="AR499" s="147" t="s">
        <v>500</v>
      </c>
      <c r="AT499" s="147" t="s">
        <v>615</v>
      </c>
      <c r="AU499" s="147" t="s">
        <v>85</v>
      </c>
      <c r="AY499" s="17" t="s">
        <v>190</v>
      </c>
      <c r="BE499" s="148">
        <f>IF(N499="základní",J499,0)</f>
        <v>0</v>
      </c>
      <c r="BF499" s="148">
        <f>IF(N499="snížená",J499,0)</f>
        <v>0</v>
      </c>
      <c r="BG499" s="148">
        <f>IF(N499="zákl. přenesená",J499,0)</f>
        <v>0</v>
      </c>
      <c r="BH499" s="148">
        <f>IF(N499="sníž. přenesená",J499,0)</f>
        <v>0</v>
      </c>
      <c r="BI499" s="148">
        <f>IF(N499="nulová",J499,0)</f>
        <v>0</v>
      </c>
      <c r="BJ499" s="17" t="s">
        <v>83</v>
      </c>
      <c r="BK499" s="148">
        <f>ROUND(I499*H499,2)</f>
        <v>0</v>
      </c>
      <c r="BL499" s="17" t="s">
        <v>217</v>
      </c>
      <c r="BM499" s="147" t="s">
        <v>1013</v>
      </c>
    </row>
    <row r="500" spans="2:65" s="13" customFormat="1">
      <c r="B500" s="167"/>
      <c r="D500" s="153" t="s">
        <v>256</v>
      </c>
      <c r="E500" s="168" t="s">
        <v>1</v>
      </c>
      <c r="F500" s="169" t="s">
        <v>1006</v>
      </c>
      <c r="H500" s="168" t="s">
        <v>1</v>
      </c>
      <c r="I500" s="170"/>
      <c r="L500" s="167"/>
      <c r="M500" s="171"/>
      <c r="T500" s="172"/>
      <c r="AT500" s="168" t="s">
        <v>256</v>
      </c>
      <c r="AU500" s="168" t="s">
        <v>85</v>
      </c>
      <c r="AV500" s="13" t="s">
        <v>83</v>
      </c>
      <c r="AW500" s="13" t="s">
        <v>32</v>
      </c>
      <c r="AX500" s="13" t="s">
        <v>76</v>
      </c>
      <c r="AY500" s="168" t="s">
        <v>190</v>
      </c>
    </row>
    <row r="501" spans="2:65" s="12" customFormat="1">
      <c r="B501" s="160"/>
      <c r="D501" s="153" t="s">
        <v>256</v>
      </c>
      <c r="E501" s="161" t="s">
        <v>1</v>
      </c>
      <c r="F501" s="162" t="s">
        <v>1007</v>
      </c>
      <c r="H501" s="163">
        <v>5</v>
      </c>
      <c r="I501" s="164"/>
      <c r="L501" s="160"/>
      <c r="M501" s="165"/>
      <c r="T501" s="166"/>
      <c r="AT501" s="161" t="s">
        <v>256</v>
      </c>
      <c r="AU501" s="161" t="s">
        <v>85</v>
      </c>
      <c r="AV501" s="12" t="s">
        <v>85</v>
      </c>
      <c r="AW501" s="12" t="s">
        <v>32</v>
      </c>
      <c r="AX501" s="12" t="s">
        <v>76</v>
      </c>
      <c r="AY501" s="161" t="s">
        <v>190</v>
      </c>
    </row>
    <row r="502" spans="2:65" s="12" customFormat="1">
      <c r="B502" s="160"/>
      <c r="D502" s="153" t="s">
        <v>256</v>
      </c>
      <c r="E502" s="161" t="s">
        <v>1</v>
      </c>
      <c r="F502" s="162" t="s">
        <v>1008</v>
      </c>
      <c r="H502" s="163">
        <v>5.5</v>
      </c>
      <c r="I502" s="164"/>
      <c r="L502" s="160"/>
      <c r="M502" s="165"/>
      <c r="T502" s="166"/>
      <c r="AT502" s="161" t="s">
        <v>256</v>
      </c>
      <c r="AU502" s="161" t="s">
        <v>85</v>
      </c>
      <c r="AV502" s="12" t="s">
        <v>85</v>
      </c>
      <c r="AW502" s="12" t="s">
        <v>32</v>
      </c>
      <c r="AX502" s="12" t="s">
        <v>76</v>
      </c>
      <c r="AY502" s="161" t="s">
        <v>190</v>
      </c>
    </row>
    <row r="503" spans="2:65" s="12" customFormat="1">
      <c r="B503" s="160"/>
      <c r="D503" s="153" t="s">
        <v>256</v>
      </c>
      <c r="E503" s="161" t="s">
        <v>1</v>
      </c>
      <c r="F503" s="162" t="s">
        <v>1009</v>
      </c>
      <c r="H503" s="163">
        <v>9</v>
      </c>
      <c r="I503" s="164"/>
      <c r="L503" s="160"/>
      <c r="M503" s="165"/>
      <c r="T503" s="166"/>
      <c r="AT503" s="161" t="s">
        <v>256</v>
      </c>
      <c r="AU503" s="161" t="s">
        <v>85</v>
      </c>
      <c r="AV503" s="12" t="s">
        <v>85</v>
      </c>
      <c r="AW503" s="12" t="s">
        <v>32</v>
      </c>
      <c r="AX503" s="12" t="s">
        <v>76</v>
      </c>
      <c r="AY503" s="161" t="s">
        <v>190</v>
      </c>
    </row>
    <row r="504" spans="2:65" s="14" customFormat="1">
      <c r="B504" s="173"/>
      <c r="D504" s="153" t="s">
        <v>256</v>
      </c>
      <c r="E504" s="174" t="s">
        <v>1</v>
      </c>
      <c r="F504" s="175" t="s">
        <v>267</v>
      </c>
      <c r="H504" s="176">
        <v>19.5</v>
      </c>
      <c r="I504" s="177"/>
      <c r="L504" s="173"/>
      <c r="M504" s="178"/>
      <c r="T504" s="179"/>
      <c r="AT504" s="174" t="s">
        <v>256</v>
      </c>
      <c r="AU504" s="174" t="s">
        <v>85</v>
      </c>
      <c r="AV504" s="14" t="s">
        <v>217</v>
      </c>
      <c r="AW504" s="14" t="s">
        <v>32</v>
      </c>
      <c r="AX504" s="14" t="s">
        <v>83</v>
      </c>
      <c r="AY504" s="174" t="s">
        <v>190</v>
      </c>
    </row>
    <row r="505" spans="2:65" s="12" customFormat="1">
      <c r="B505" s="160"/>
      <c r="D505" s="153" t="s">
        <v>256</v>
      </c>
      <c r="F505" s="162" t="s">
        <v>1014</v>
      </c>
      <c r="H505" s="163">
        <v>19.89</v>
      </c>
      <c r="I505" s="164"/>
      <c r="L505" s="160"/>
      <c r="M505" s="165"/>
      <c r="T505" s="166"/>
      <c r="AT505" s="161" t="s">
        <v>256</v>
      </c>
      <c r="AU505" s="161" t="s">
        <v>85</v>
      </c>
      <c r="AV505" s="12" t="s">
        <v>85</v>
      </c>
      <c r="AW505" s="12" t="s">
        <v>4</v>
      </c>
      <c r="AX505" s="12" t="s">
        <v>83</v>
      </c>
      <c r="AY505" s="161" t="s">
        <v>190</v>
      </c>
    </row>
    <row r="506" spans="2:65" s="1" customFormat="1" ht="37.9" customHeight="1">
      <c r="B506" s="32"/>
      <c r="C506" s="136" t="s">
        <v>1015</v>
      </c>
      <c r="D506" s="136" t="s">
        <v>193</v>
      </c>
      <c r="E506" s="137" t="s">
        <v>1016</v>
      </c>
      <c r="F506" s="138" t="s">
        <v>1017</v>
      </c>
      <c r="G506" s="139" t="s">
        <v>435</v>
      </c>
      <c r="H506" s="140">
        <v>21</v>
      </c>
      <c r="I506" s="141"/>
      <c r="J506" s="142">
        <f>ROUND(I506*H506,2)</f>
        <v>0</v>
      </c>
      <c r="K506" s="138" t="s">
        <v>197</v>
      </c>
      <c r="L506" s="32"/>
      <c r="M506" s="143" t="s">
        <v>1</v>
      </c>
      <c r="N506" s="144" t="s">
        <v>41</v>
      </c>
      <c r="P506" s="145">
        <f>O506*H506</f>
        <v>0</v>
      </c>
      <c r="Q506" s="145">
        <v>0.34612999999999999</v>
      </c>
      <c r="R506" s="145">
        <f>Q506*H506</f>
        <v>7.2687299999999997</v>
      </c>
      <c r="S506" s="145">
        <v>0</v>
      </c>
      <c r="T506" s="146">
        <f>S506*H506</f>
        <v>0</v>
      </c>
      <c r="AR506" s="147" t="s">
        <v>217</v>
      </c>
      <c r="AT506" s="147" t="s">
        <v>193</v>
      </c>
      <c r="AU506" s="147" t="s">
        <v>85</v>
      </c>
      <c r="AY506" s="17" t="s">
        <v>190</v>
      </c>
      <c r="BE506" s="148">
        <f>IF(N506="základní",J506,0)</f>
        <v>0</v>
      </c>
      <c r="BF506" s="148">
        <f>IF(N506="snížená",J506,0)</f>
        <v>0</v>
      </c>
      <c r="BG506" s="148">
        <f>IF(N506="zákl. přenesená",J506,0)</f>
        <v>0</v>
      </c>
      <c r="BH506" s="148">
        <f>IF(N506="sníž. přenesená",J506,0)</f>
        <v>0</v>
      </c>
      <c r="BI506" s="148">
        <f>IF(N506="nulová",J506,0)</f>
        <v>0</v>
      </c>
      <c r="BJ506" s="17" t="s">
        <v>83</v>
      </c>
      <c r="BK506" s="148">
        <f>ROUND(I506*H506,2)</f>
        <v>0</v>
      </c>
      <c r="BL506" s="17" t="s">
        <v>217</v>
      </c>
      <c r="BM506" s="147" t="s">
        <v>1018</v>
      </c>
    </row>
    <row r="507" spans="2:65" s="1" customFormat="1">
      <c r="B507" s="32"/>
      <c r="D507" s="149" t="s">
        <v>200</v>
      </c>
      <c r="F507" s="150" t="s">
        <v>1019</v>
      </c>
      <c r="I507" s="151"/>
      <c r="L507" s="32"/>
      <c r="M507" s="152"/>
      <c r="T507" s="56"/>
      <c r="AT507" s="17" t="s">
        <v>200</v>
      </c>
      <c r="AU507" s="17" t="s">
        <v>85</v>
      </c>
    </row>
    <row r="508" spans="2:65" s="12" customFormat="1">
      <c r="B508" s="160"/>
      <c r="D508" s="153" t="s">
        <v>256</v>
      </c>
      <c r="E508" s="161" t="s">
        <v>1</v>
      </c>
      <c r="F508" s="162" t="s">
        <v>1020</v>
      </c>
      <c r="H508" s="163">
        <v>21</v>
      </c>
      <c r="I508" s="164"/>
      <c r="L508" s="160"/>
      <c r="M508" s="165"/>
      <c r="T508" s="166"/>
      <c r="AT508" s="161" t="s">
        <v>256</v>
      </c>
      <c r="AU508" s="161" t="s">
        <v>85</v>
      </c>
      <c r="AV508" s="12" t="s">
        <v>85</v>
      </c>
      <c r="AW508" s="12" t="s">
        <v>32</v>
      </c>
      <c r="AX508" s="12" t="s">
        <v>83</v>
      </c>
      <c r="AY508" s="161" t="s">
        <v>190</v>
      </c>
    </row>
    <row r="509" spans="2:65" s="1" customFormat="1" ht="16.5" customHeight="1">
      <c r="B509" s="32"/>
      <c r="C509" s="183" t="s">
        <v>1021</v>
      </c>
      <c r="D509" s="183" t="s">
        <v>615</v>
      </c>
      <c r="E509" s="184" t="s">
        <v>1022</v>
      </c>
      <c r="F509" s="185" t="s">
        <v>1023</v>
      </c>
      <c r="G509" s="186" t="s">
        <v>435</v>
      </c>
      <c r="H509" s="187">
        <v>2.04</v>
      </c>
      <c r="I509" s="188"/>
      <c r="J509" s="189">
        <f>ROUND(I509*H509,2)</f>
        <v>0</v>
      </c>
      <c r="K509" s="185" t="s">
        <v>197</v>
      </c>
      <c r="L509" s="190"/>
      <c r="M509" s="191" t="s">
        <v>1</v>
      </c>
      <c r="N509" s="192" t="s">
        <v>41</v>
      </c>
      <c r="P509" s="145">
        <f>O509*H509</f>
        <v>0</v>
      </c>
      <c r="Q509" s="145">
        <v>0.15</v>
      </c>
      <c r="R509" s="145">
        <f>Q509*H509</f>
        <v>0.30599999999999999</v>
      </c>
      <c r="S509" s="145">
        <v>0</v>
      </c>
      <c r="T509" s="146">
        <f>S509*H509</f>
        <v>0</v>
      </c>
      <c r="AR509" s="147" t="s">
        <v>500</v>
      </c>
      <c r="AT509" s="147" t="s">
        <v>615</v>
      </c>
      <c r="AU509" s="147" t="s">
        <v>85</v>
      </c>
      <c r="AY509" s="17" t="s">
        <v>190</v>
      </c>
      <c r="BE509" s="148">
        <f>IF(N509="základní",J509,0)</f>
        <v>0</v>
      </c>
      <c r="BF509" s="148">
        <f>IF(N509="snížená",J509,0)</f>
        <v>0</v>
      </c>
      <c r="BG509" s="148">
        <f>IF(N509="zákl. přenesená",J509,0)</f>
        <v>0</v>
      </c>
      <c r="BH509" s="148">
        <f>IF(N509="sníž. přenesená",J509,0)</f>
        <v>0</v>
      </c>
      <c r="BI509" s="148">
        <f>IF(N509="nulová",J509,0)</f>
        <v>0</v>
      </c>
      <c r="BJ509" s="17" t="s">
        <v>83</v>
      </c>
      <c r="BK509" s="148">
        <f>ROUND(I509*H509,2)</f>
        <v>0</v>
      </c>
      <c r="BL509" s="17" t="s">
        <v>217</v>
      </c>
      <c r="BM509" s="147" t="s">
        <v>1024</v>
      </c>
    </row>
    <row r="510" spans="2:65" s="12" customFormat="1">
      <c r="B510" s="160"/>
      <c r="D510" s="153" t="s">
        <v>256</v>
      </c>
      <c r="E510" s="161" t="s">
        <v>1</v>
      </c>
      <c r="F510" s="162" t="s">
        <v>1025</v>
      </c>
      <c r="H510" s="163">
        <v>2</v>
      </c>
      <c r="I510" s="164"/>
      <c r="L510" s="160"/>
      <c r="M510" s="165"/>
      <c r="T510" s="166"/>
      <c r="AT510" s="161" t="s">
        <v>256</v>
      </c>
      <c r="AU510" s="161" t="s">
        <v>85</v>
      </c>
      <c r="AV510" s="12" t="s">
        <v>85</v>
      </c>
      <c r="AW510" s="12" t="s">
        <v>32</v>
      </c>
      <c r="AX510" s="12" t="s">
        <v>83</v>
      </c>
      <c r="AY510" s="161" t="s">
        <v>190</v>
      </c>
    </row>
    <row r="511" spans="2:65" s="12" customFormat="1">
      <c r="B511" s="160"/>
      <c r="D511" s="153" t="s">
        <v>256</v>
      </c>
      <c r="F511" s="162" t="s">
        <v>1026</v>
      </c>
      <c r="H511" s="163">
        <v>2.04</v>
      </c>
      <c r="I511" s="164"/>
      <c r="L511" s="160"/>
      <c r="M511" s="165"/>
      <c r="T511" s="166"/>
      <c r="AT511" s="161" t="s">
        <v>256</v>
      </c>
      <c r="AU511" s="161" t="s">
        <v>85</v>
      </c>
      <c r="AV511" s="12" t="s">
        <v>85</v>
      </c>
      <c r="AW511" s="12" t="s">
        <v>4</v>
      </c>
      <c r="AX511" s="12" t="s">
        <v>83</v>
      </c>
      <c r="AY511" s="161" t="s">
        <v>190</v>
      </c>
    </row>
    <row r="512" spans="2:65" s="1" customFormat="1" ht="16.5" customHeight="1">
      <c r="B512" s="32"/>
      <c r="C512" s="183" t="s">
        <v>1027</v>
      </c>
      <c r="D512" s="183" t="s">
        <v>615</v>
      </c>
      <c r="E512" s="184" t="s">
        <v>1028</v>
      </c>
      <c r="F512" s="185" t="s">
        <v>1029</v>
      </c>
      <c r="G512" s="186" t="s">
        <v>435</v>
      </c>
      <c r="H512" s="187">
        <v>19.38</v>
      </c>
      <c r="I512" s="188"/>
      <c r="J512" s="189">
        <f>ROUND(I512*H512,2)</f>
        <v>0</v>
      </c>
      <c r="K512" s="185" t="s">
        <v>197</v>
      </c>
      <c r="L512" s="190"/>
      <c r="M512" s="191" t="s">
        <v>1</v>
      </c>
      <c r="N512" s="192" t="s">
        <v>41</v>
      </c>
      <c r="P512" s="145">
        <f>O512*H512</f>
        <v>0</v>
      </c>
      <c r="Q512" s="145">
        <v>0.22500000000000001</v>
      </c>
      <c r="R512" s="145">
        <f>Q512*H512</f>
        <v>4.3605</v>
      </c>
      <c r="S512" s="145">
        <v>0</v>
      </c>
      <c r="T512" s="146">
        <f>S512*H512</f>
        <v>0</v>
      </c>
      <c r="AR512" s="147" t="s">
        <v>500</v>
      </c>
      <c r="AT512" s="147" t="s">
        <v>615</v>
      </c>
      <c r="AU512" s="147" t="s">
        <v>85</v>
      </c>
      <c r="AY512" s="17" t="s">
        <v>190</v>
      </c>
      <c r="BE512" s="148">
        <f>IF(N512="základní",J512,0)</f>
        <v>0</v>
      </c>
      <c r="BF512" s="148">
        <f>IF(N512="snížená",J512,0)</f>
        <v>0</v>
      </c>
      <c r="BG512" s="148">
        <f>IF(N512="zákl. přenesená",J512,0)</f>
        <v>0</v>
      </c>
      <c r="BH512" s="148">
        <f>IF(N512="sníž. přenesená",J512,0)</f>
        <v>0</v>
      </c>
      <c r="BI512" s="148">
        <f>IF(N512="nulová",J512,0)</f>
        <v>0</v>
      </c>
      <c r="BJ512" s="17" t="s">
        <v>83</v>
      </c>
      <c r="BK512" s="148">
        <f>ROUND(I512*H512,2)</f>
        <v>0</v>
      </c>
      <c r="BL512" s="17" t="s">
        <v>217</v>
      </c>
      <c r="BM512" s="147" t="s">
        <v>1030</v>
      </c>
    </row>
    <row r="513" spans="2:65" s="12" customFormat="1">
      <c r="B513" s="160"/>
      <c r="D513" s="153" t="s">
        <v>256</v>
      </c>
      <c r="E513" s="161" t="s">
        <v>1</v>
      </c>
      <c r="F513" s="162" t="s">
        <v>1031</v>
      </c>
      <c r="H513" s="163">
        <v>19</v>
      </c>
      <c r="I513" s="164"/>
      <c r="L513" s="160"/>
      <c r="M513" s="165"/>
      <c r="T513" s="166"/>
      <c r="AT513" s="161" t="s">
        <v>256</v>
      </c>
      <c r="AU513" s="161" t="s">
        <v>85</v>
      </c>
      <c r="AV513" s="12" t="s">
        <v>85</v>
      </c>
      <c r="AW513" s="12" t="s">
        <v>32</v>
      </c>
      <c r="AX513" s="12" t="s">
        <v>83</v>
      </c>
      <c r="AY513" s="161" t="s">
        <v>190</v>
      </c>
    </row>
    <row r="514" spans="2:65" s="12" customFormat="1">
      <c r="B514" s="160"/>
      <c r="D514" s="153" t="s">
        <v>256</v>
      </c>
      <c r="F514" s="162" t="s">
        <v>1032</v>
      </c>
      <c r="H514" s="163">
        <v>19.38</v>
      </c>
      <c r="I514" s="164"/>
      <c r="L514" s="160"/>
      <c r="M514" s="165"/>
      <c r="T514" s="166"/>
      <c r="AT514" s="161" t="s">
        <v>256</v>
      </c>
      <c r="AU514" s="161" t="s">
        <v>85</v>
      </c>
      <c r="AV514" s="12" t="s">
        <v>85</v>
      </c>
      <c r="AW514" s="12" t="s">
        <v>4</v>
      </c>
      <c r="AX514" s="12" t="s">
        <v>83</v>
      </c>
      <c r="AY514" s="161" t="s">
        <v>190</v>
      </c>
    </row>
    <row r="515" spans="2:65" s="1" customFormat="1" ht="24.2" customHeight="1">
      <c r="B515" s="32"/>
      <c r="C515" s="136" t="s">
        <v>94</v>
      </c>
      <c r="D515" s="136" t="s">
        <v>193</v>
      </c>
      <c r="E515" s="137" t="s">
        <v>1033</v>
      </c>
      <c r="F515" s="138" t="s">
        <v>1034</v>
      </c>
      <c r="G515" s="139" t="s">
        <v>284</v>
      </c>
      <c r="H515" s="140">
        <v>1.079</v>
      </c>
      <c r="I515" s="141"/>
      <c r="J515" s="142">
        <f>ROUND(I515*H515,2)</f>
        <v>0</v>
      </c>
      <c r="K515" s="138" t="s">
        <v>197</v>
      </c>
      <c r="L515" s="32"/>
      <c r="M515" s="143" t="s">
        <v>1</v>
      </c>
      <c r="N515" s="144" t="s">
        <v>41</v>
      </c>
      <c r="P515" s="145">
        <f>O515*H515</f>
        <v>0</v>
      </c>
      <c r="Q515" s="145">
        <v>2.2563399999999998</v>
      </c>
      <c r="R515" s="145">
        <f>Q515*H515</f>
        <v>2.4345908599999997</v>
      </c>
      <c r="S515" s="145">
        <v>0</v>
      </c>
      <c r="T515" s="146">
        <f>S515*H515</f>
        <v>0</v>
      </c>
      <c r="AR515" s="147" t="s">
        <v>217</v>
      </c>
      <c r="AT515" s="147" t="s">
        <v>193</v>
      </c>
      <c r="AU515" s="147" t="s">
        <v>85</v>
      </c>
      <c r="AY515" s="17" t="s">
        <v>190</v>
      </c>
      <c r="BE515" s="148">
        <f>IF(N515="základní",J515,0)</f>
        <v>0</v>
      </c>
      <c r="BF515" s="148">
        <f>IF(N515="snížená",J515,0)</f>
        <v>0</v>
      </c>
      <c r="BG515" s="148">
        <f>IF(N515="zákl. přenesená",J515,0)</f>
        <v>0</v>
      </c>
      <c r="BH515" s="148">
        <f>IF(N515="sníž. přenesená",J515,0)</f>
        <v>0</v>
      </c>
      <c r="BI515" s="148">
        <f>IF(N515="nulová",J515,0)</f>
        <v>0</v>
      </c>
      <c r="BJ515" s="17" t="s">
        <v>83</v>
      </c>
      <c r="BK515" s="148">
        <f>ROUND(I515*H515,2)</f>
        <v>0</v>
      </c>
      <c r="BL515" s="17" t="s">
        <v>217</v>
      </c>
      <c r="BM515" s="147" t="s">
        <v>1035</v>
      </c>
    </row>
    <row r="516" spans="2:65" s="1" customFormat="1">
      <c r="B516" s="32"/>
      <c r="D516" s="149" t="s">
        <v>200</v>
      </c>
      <c r="F516" s="150" t="s">
        <v>1036</v>
      </c>
      <c r="I516" s="151"/>
      <c r="L516" s="32"/>
      <c r="M516" s="152"/>
      <c r="T516" s="56"/>
      <c r="AT516" s="17" t="s">
        <v>200</v>
      </c>
      <c r="AU516" s="17" t="s">
        <v>85</v>
      </c>
    </row>
    <row r="517" spans="2:65" s="12" customFormat="1">
      <c r="B517" s="160"/>
      <c r="D517" s="153" t="s">
        <v>256</v>
      </c>
      <c r="E517" s="161" t="s">
        <v>1</v>
      </c>
      <c r="F517" s="162" t="s">
        <v>1037</v>
      </c>
      <c r="H517" s="163">
        <v>1.079</v>
      </c>
      <c r="I517" s="164"/>
      <c r="L517" s="160"/>
      <c r="M517" s="165"/>
      <c r="T517" s="166"/>
      <c r="AT517" s="161" t="s">
        <v>256</v>
      </c>
      <c r="AU517" s="161" t="s">
        <v>85</v>
      </c>
      <c r="AV517" s="12" t="s">
        <v>85</v>
      </c>
      <c r="AW517" s="12" t="s">
        <v>32</v>
      </c>
      <c r="AX517" s="12" t="s">
        <v>83</v>
      </c>
      <c r="AY517" s="161" t="s">
        <v>190</v>
      </c>
    </row>
    <row r="518" spans="2:65" s="1" customFormat="1" ht="44.25" customHeight="1">
      <c r="B518" s="32"/>
      <c r="C518" s="136" t="s">
        <v>98</v>
      </c>
      <c r="D518" s="136" t="s">
        <v>193</v>
      </c>
      <c r="E518" s="137" t="s">
        <v>1038</v>
      </c>
      <c r="F518" s="138" t="s">
        <v>1039</v>
      </c>
      <c r="G518" s="139" t="s">
        <v>435</v>
      </c>
      <c r="H518" s="140">
        <v>10.5</v>
      </c>
      <c r="I518" s="141"/>
      <c r="J518" s="142">
        <f>ROUND(I518*H518,2)</f>
        <v>0</v>
      </c>
      <c r="K518" s="138" t="s">
        <v>197</v>
      </c>
      <c r="L518" s="32"/>
      <c r="M518" s="143" t="s">
        <v>1</v>
      </c>
      <c r="N518" s="144" t="s">
        <v>41</v>
      </c>
      <c r="P518" s="145">
        <f>O518*H518</f>
        <v>0</v>
      </c>
      <c r="Q518" s="145">
        <v>1.0000000000000001E-5</v>
      </c>
      <c r="R518" s="145">
        <f>Q518*H518</f>
        <v>1.05E-4</v>
      </c>
      <c r="S518" s="145">
        <v>0</v>
      </c>
      <c r="T518" s="146">
        <f>S518*H518</f>
        <v>0</v>
      </c>
      <c r="AR518" s="147" t="s">
        <v>217</v>
      </c>
      <c r="AT518" s="147" t="s">
        <v>193</v>
      </c>
      <c r="AU518" s="147" t="s">
        <v>85</v>
      </c>
      <c r="AY518" s="17" t="s">
        <v>190</v>
      </c>
      <c r="BE518" s="148">
        <f>IF(N518="základní",J518,0)</f>
        <v>0</v>
      </c>
      <c r="BF518" s="148">
        <f>IF(N518="snížená",J518,0)</f>
        <v>0</v>
      </c>
      <c r="BG518" s="148">
        <f>IF(N518="zákl. přenesená",J518,0)</f>
        <v>0</v>
      </c>
      <c r="BH518" s="148">
        <f>IF(N518="sníž. přenesená",J518,0)</f>
        <v>0</v>
      </c>
      <c r="BI518" s="148">
        <f>IF(N518="nulová",J518,0)</f>
        <v>0</v>
      </c>
      <c r="BJ518" s="17" t="s">
        <v>83</v>
      </c>
      <c r="BK518" s="148">
        <f>ROUND(I518*H518,2)</f>
        <v>0</v>
      </c>
      <c r="BL518" s="17" t="s">
        <v>217</v>
      </c>
      <c r="BM518" s="147" t="s">
        <v>1040</v>
      </c>
    </row>
    <row r="519" spans="2:65" s="1" customFormat="1">
      <c r="B519" s="32"/>
      <c r="D519" s="149" t="s">
        <v>200</v>
      </c>
      <c r="F519" s="150" t="s">
        <v>1041</v>
      </c>
      <c r="I519" s="151"/>
      <c r="L519" s="32"/>
      <c r="M519" s="152"/>
      <c r="T519" s="56"/>
      <c r="AT519" s="17" t="s">
        <v>200</v>
      </c>
      <c r="AU519" s="17" t="s">
        <v>85</v>
      </c>
    </row>
    <row r="520" spans="2:65" s="12" customFormat="1">
      <c r="B520" s="160"/>
      <c r="D520" s="153" t="s">
        <v>256</v>
      </c>
      <c r="E520" s="161" t="s">
        <v>1</v>
      </c>
      <c r="F520" s="162" t="s">
        <v>1042</v>
      </c>
      <c r="H520" s="163">
        <v>10.5</v>
      </c>
      <c r="I520" s="164"/>
      <c r="L520" s="160"/>
      <c r="M520" s="165"/>
      <c r="T520" s="166"/>
      <c r="AT520" s="161" t="s">
        <v>256</v>
      </c>
      <c r="AU520" s="161" t="s">
        <v>85</v>
      </c>
      <c r="AV520" s="12" t="s">
        <v>85</v>
      </c>
      <c r="AW520" s="12" t="s">
        <v>32</v>
      </c>
      <c r="AX520" s="12" t="s">
        <v>83</v>
      </c>
      <c r="AY520" s="161" t="s">
        <v>190</v>
      </c>
    </row>
    <row r="521" spans="2:65" s="1" customFormat="1" ht="37.9" customHeight="1">
      <c r="B521" s="32"/>
      <c r="C521" s="136" t="s">
        <v>1043</v>
      </c>
      <c r="D521" s="136" t="s">
        <v>193</v>
      </c>
      <c r="E521" s="137" t="s">
        <v>1044</v>
      </c>
      <c r="F521" s="138" t="s">
        <v>1045</v>
      </c>
      <c r="G521" s="139" t="s">
        <v>435</v>
      </c>
      <c r="H521" s="140">
        <v>29.5</v>
      </c>
      <c r="I521" s="141"/>
      <c r="J521" s="142">
        <f>ROUND(I521*H521,2)</f>
        <v>0</v>
      </c>
      <c r="K521" s="138" t="s">
        <v>197</v>
      </c>
      <c r="L521" s="32"/>
      <c r="M521" s="143" t="s">
        <v>1</v>
      </c>
      <c r="N521" s="144" t="s">
        <v>41</v>
      </c>
      <c r="P521" s="145">
        <f>O521*H521</f>
        <v>0</v>
      </c>
      <c r="Q521" s="145">
        <v>0</v>
      </c>
      <c r="R521" s="145">
        <f>Q521*H521</f>
        <v>0</v>
      </c>
      <c r="S521" s="145">
        <v>0</v>
      </c>
      <c r="T521" s="146">
        <f>S521*H521</f>
        <v>0</v>
      </c>
      <c r="AR521" s="147" t="s">
        <v>217</v>
      </c>
      <c r="AT521" s="147" t="s">
        <v>193</v>
      </c>
      <c r="AU521" s="147" t="s">
        <v>85</v>
      </c>
      <c r="AY521" s="17" t="s">
        <v>190</v>
      </c>
      <c r="BE521" s="148">
        <f>IF(N521="základní",J521,0)</f>
        <v>0</v>
      </c>
      <c r="BF521" s="148">
        <f>IF(N521="snížená",J521,0)</f>
        <v>0</v>
      </c>
      <c r="BG521" s="148">
        <f>IF(N521="zákl. přenesená",J521,0)</f>
        <v>0</v>
      </c>
      <c r="BH521" s="148">
        <f>IF(N521="sníž. přenesená",J521,0)</f>
        <v>0</v>
      </c>
      <c r="BI521" s="148">
        <f>IF(N521="nulová",J521,0)</f>
        <v>0</v>
      </c>
      <c r="BJ521" s="17" t="s">
        <v>83</v>
      </c>
      <c r="BK521" s="148">
        <f>ROUND(I521*H521,2)</f>
        <v>0</v>
      </c>
      <c r="BL521" s="17" t="s">
        <v>217</v>
      </c>
      <c r="BM521" s="147" t="s">
        <v>1046</v>
      </c>
    </row>
    <row r="522" spans="2:65" s="1" customFormat="1">
      <c r="B522" s="32"/>
      <c r="D522" s="149" t="s">
        <v>200</v>
      </c>
      <c r="F522" s="150" t="s">
        <v>1047</v>
      </c>
      <c r="I522" s="151"/>
      <c r="L522" s="32"/>
      <c r="M522" s="152"/>
      <c r="T522" s="56"/>
      <c r="AT522" s="17" t="s">
        <v>200</v>
      </c>
      <c r="AU522" s="17" t="s">
        <v>85</v>
      </c>
    </row>
    <row r="523" spans="2:65" s="12" customFormat="1">
      <c r="B523" s="160"/>
      <c r="D523" s="153" t="s">
        <v>256</v>
      </c>
      <c r="E523" s="161" t="s">
        <v>1</v>
      </c>
      <c r="F523" s="162" t="s">
        <v>1048</v>
      </c>
      <c r="H523" s="163">
        <v>19</v>
      </c>
      <c r="I523" s="164"/>
      <c r="L523" s="160"/>
      <c r="M523" s="165"/>
      <c r="T523" s="166"/>
      <c r="AT523" s="161" t="s">
        <v>256</v>
      </c>
      <c r="AU523" s="161" t="s">
        <v>85</v>
      </c>
      <c r="AV523" s="12" t="s">
        <v>85</v>
      </c>
      <c r="AW523" s="12" t="s">
        <v>32</v>
      </c>
      <c r="AX523" s="12" t="s">
        <v>76</v>
      </c>
      <c r="AY523" s="161" t="s">
        <v>190</v>
      </c>
    </row>
    <row r="524" spans="2:65" s="12" customFormat="1">
      <c r="B524" s="160"/>
      <c r="D524" s="153" t="s">
        <v>256</v>
      </c>
      <c r="E524" s="161" t="s">
        <v>1</v>
      </c>
      <c r="F524" s="162" t="s">
        <v>1049</v>
      </c>
      <c r="H524" s="163">
        <v>10.5</v>
      </c>
      <c r="I524" s="164"/>
      <c r="L524" s="160"/>
      <c r="M524" s="165"/>
      <c r="T524" s="166"/>
      <c r="AT524" s="161" t="s">
        <v>256</v>
      </c>
      <c r="AU524" s="161" t="s">
        <v>85</v>
      </c>
      <c r="AV524" s="12" t="s">
        <v>85</v>
      </c>
      <c r="AW524" s="12" t="s">
        <v>32</v>
      </c>
      <c r="AX524" s="12" t="s">
        <v>76</v>
      </c>
      <c r="AY524" s="161" t="s">
        <v>190</v>
      </c>
    </row>
    <row r="525" spans="2:65" s="14" customFormat="1">
      <c r="B525" s="173"/>
      <c r="D525" s="153" t="s">
        <v>256</v>
      </c>
      <c r="E525" s="174" t="s">
        <v>1</v>
      </c>
      <c r="F525" s="175" t="s">
        <v>267</v>
      </c>
      <c r="H525" s="176">
        <v>29.5</v>
      </c>
      <c r="I525" s="177"/>
      <c r="L525" s="173"/>
      <c r="M525" s="178"/>
      <c r="T525" s="179"/>
      <c r="AT525" s="174" t="s">
        <v>256</v>
      </c>
      <c r="AU525" s="174" t="s">
        <v>85</v>
      </c>
      <c r="AV525" s="14" t="s">
        <v>217</v>
      </c>
      <c r="AW525" s="14" t="s">
        <v>32</v>
      </c>
      <c r="AX525" s="14" t="s">
        <v>83</v>
      </c>
      <c r="AY525" s="174" t="s">
        <v>190</v>
      </c>
    </row>
    <row r="526" spans="2:65" s="1" customFormat="1" ht="37.9" customHeight="1">
      <c r="B526" s="32"/>
      <c r="C526" s="136" t="s">
        <v>1050</v>
      </c>
      <c r="D526" s="136" t="s">
        <v>193</v>
      </c>
      <c r="E526" s="137" t="s">
        <v>1051</v>
      </c>
      <c r="F526" s="138" t="s">
        <v>1052</v>
      </c>
      <c r="G526" s="139" t="s">
        <v>435</v>
      </c>
      <c r="H526" s="140">
        <v>19</v>
      </c>
      <c r="I526" s="141"/>
      <c r="J526" s="142">
        <f>ROUND(I526*H526,2)</f>
        <v>0</v>
      </c>
      <c r="K526" s="138" t="s">
        <v>197</v>
      </c>
      <c r="L526" s="32"/>
      <c r="M526" s="143" t="s">
        <v>1</v>
      </c>
      <c r="N526" s="144" t="s">
        <v>41</v>
      </c>
      <c r="P526" s="145">
        <f>O526*H526</f>
        <v>0</v>
      </c>
      <c r="Q526" s="145">
        <v>0</v>
      </c>
      <c r="R526" s="145">
        <f>Q526*H526</f>
        <v>0</v>
      </c>
      <c r="S526" s="145">
        <v>0</v>
      </c>
      <c r="T526" s="146">
        <f>S526*H526</f>
        <v>0</v>
      </c>
      <c r="AR526" s="147" t="s">
        <v>217</v>
      </c>
      <c r="AT526" s="147" t="s">
        <v>193</v>
      </c>
      <c r="AU526" s="147" t="s">
        <v>85</v>
      </c>
      <c r="AY526" s="17" t="s">
        <v>190</v>
      </c>
      <c r="BE526" s="148">
        <f>IF(N526="základní",J526,0)</f>
        <v>0</v>
      </c>
      <c r="BF526" s="148">
        <f>IF(N526="snížená",J526,0)</f>
        <v>0</v>
      </c>
      <c r="BG526" s="148">
        <f>IF(N526="zákl. přenesená",J526,0)</f>
        <v>0</v>
      </c>
      <c r="BH526" s="148">
        <f>IF(N526="sníž. přenesená",J526,0)</f>
        <v>0</v>
      </c>
      <c r="BI526" s="148">
        <f>IF(N526="nulová",J526,0)</f>
        <v>0</v>
      </c>
      <c r="BJ526" s="17" t="s">
        <v>83</v>
      </c>
      <c r="BK526" s="148">
        <f>ROUND(I526*H526,2)</f>
        <v>0</v>
      </c>
      <c r="BL526" s="17" t="s">
        <v>217</v>
      </c>
      <c r="BM526" s="147" t="s">
        <v>1053</v>
      </c>
    </row>
    <row r="527" spans="2:65" s="1" customFormat="1">
      <c r="B527" s="32"/>
      <c r="D527" s="149" t="s">
        <v>200</v>
      </c>
      <c r="F527" s="150" t="s">
        <v>1054</v>
      </c>
      <c r="I527" s="151"/>
      <c r="L527" s="32"/>
      <c r="M527" s="152"/>
      <c r="T527" s="56"/>
      <c r="AT527" s="17" t="s">
        <v>200</v>
      </c>
      <c r="AU527" s="17" t="s">
        <v>85</v>
      </c>
    </row>
    <row r="528" spans="2:65" s="12" customFormat="1">
      <c r="B528" s="160"/>
      <c r="D528" s="153" t="s">
        <v>256</v>
      </c>
      <c r="E528" s="161" t="s">
        <v>1</v>
      </c>
      <c r="F528" s="162" t="s">
        <v>1055</v>
      </c>
      <c r="H528" s="163">
        <v>19</v>
      </c>
      <c r="I528" s="164"/>
      <c r="L528" s="160"/>
      <c r="M528" s="165"/>
      <c r="T528" s="166"/>
      <c r="AT528" s="161" t="s">
        <v>256</v>
      </c>
      <c r="AU528" s="161" t="s">
        <v>85</v>
      </c>
      <c r="AV528" s="12" t="s">
        <v>85</v>
      </c>
      <c r="AW528" s="12" t="s">
        <v>32</v>
      </c>
      <c r="AX528" s="12" t="s">
        <v>83</v>
      </c>
      <c r="AY528" s="161" t="s">
        <v>190</v>
      </c>
    </row>
    <row r="529" spans="2:65" s="1" customFormat="1" ht="37.9" customHeight="1">
      <c r="B529" s="32"/>
      <c r="C529" s="136" t="s">
        <v>1056</v>
      </c>
      <c r="D529" s="136" t="s">
        <v>193</v>
      </c>
      <c r="E529" s="137" t="s">
        <v>1057</v>
      </c>
      <c r="F529" s="138" t="s">
        <v>1058</v>
      </c>
      <c r="G529" s="139" t="s">
        <v>435</v>
      </c>
      <c r="H529" s="140">
        <v>147.5</v>
      </c>
      <c r="I529" s="141"/>
      <c r="J529" s="142">
        <f>ROUND(I529*H529,2)</f>
        <v>0</v>
      </c>
      <c r="K529" s="138" t="s">
        <v>197</v>
      </c>
      <c r="L529" s="32"/>
      <c r="M529" s="143" t="s">
        <v>1</v>
      </c>
      <c r="N529" s="144" t="s">
        <v>41</v>
      </c>
      <c r="P529" s="145">
        <f>O529*H529</f>
        <v>0</v>
      </c>
      <c r="Q529" s="145">
        <v>0</v>
      </c>
      <c r="R529" s="145">
        <f>Q529*H529</f>
        <v>0</v>
      </c>
      <c r="S529" s="145">
        <v>0</v>
      </c>
      <c r="T529" s="146">
        <f>S529*H529</f>
        <v>0</v>
      </c>
      <c r="AR529" s="147" t="s">
        <v>217</v>
      </c>
      <c r="AT529" s="147" t="s">
        <v>193</v>
      </c>
      <c r="AU529" s="147" t="s">
        <v>85</v>
      </c>
      <c r="AY529" s="17" t="s">
        <v>190</v>
      </c>
      <c r="BE529" s="148">
        <f>IF(N529="základní",J529,0)</f>
        <v>0</v>
      </c>
      <c r="BF529" s="148">
        <f>IF(N529="snížená",J529,0)</f>
        <v>0</v>
      </c>
      <c r="BG529" s="148">
        <f>IF(N529="zákl. přenesená",J529,0)</f>
        <v>0</v>
      </c>
      <c r="BH529" s="148">
        <f>IF(N529="sníž. přenesená",J529,0)</f>
        <v>0</v>
      </c>
      <c r="BI529" s="148">
        <f>IF(N529="nulová",J529,0)</f>
        <v>0</v>
      </c>
      <c r="BJ529" s="17" t="s">
        <v>83</v>
      </c>
      <c r="BK529" s="148">
        <f>ROUND(I529*H529,2)</f>
        <v>0</v>
      </c>
      <c r="BL529" s="17" t="s">
        <v>217</v>
      </c>
      <c r="BM529" s="147" t="s">
        <v>1059</v>
      </c>
    </row>
    <row r="530" spans="2:65" s="1" customFormat="1">
      <c r="B530" s="32"/>
      <c r="D530" s="149" t="s">
        <v>200</v>
      </c>
      <c r="F530" s="150" t="s">
        <v>1060</v>
      </c>
      <c r="I530" s="151"/>
      <c r="L530" s="32"/>
      <c r="M530" s="152"/>
      <c r="T530" s="56"/>
      <c r="AT530" s="17" t="s">
        <v>200</v>
      </c>
      <c r="AU530" s="17" t="s">
        <v>85</v>
      </c>
    </row>
    <row r="531" spans="2:65" s="13" customFormat="1">
      <c r="B531" s="167"/>
      <c r="D531" s="153" t="s">
        <v>256</v>
      </c>
      <c r="E531" s="168" t="s">
        <v>1</v>
      </c>
      <c r="F531" s="169" t="s">
        <v>1061</v>
      </c>
      <c r="H531" s="168" t="s">
        <v>1</v>
      </c>
      <c r="I531" s="170"/>
      <c r="L531" s="167"/>
      <c r="M531" s="171"/>
      <c r="T531" s="172"/>
      <c r="AT531" s="168" t="s">
        <v>256</v>
      </c>
      <c r="AU531" s="168" t="s">
        <v>85</v>
      </c>
      <c r="AV531" s="13" t="s">
        <v>83</v>
      </c>
      <c r="AW531" s="13" t="s">
        <v>32</v>
      </c>
      <c r="AX531" s="13" t="s">
        <v>76</v>
      </c>
      <c r="AY531" s="168" t="s">
        <v>190</v>
      </c>
    </row>
    <row r="532" spans="2:65" s="12" customFormat="1">
      <c r="B532" s="160"/>
      <c r="D532" s="153" t="s">
        <v>256</v>
      </c>
      <c r="E532" s="161" t="s">
        <v>1</v>
      </c>
      <c r="F532" s="162" t="s">
        <v>1062</v>
      </c>
      <c r="H532" s="163">
        <v>102</v>
      </c>
      <c r="I532" s="164"/>
      <c r="L532" s="160"/>
      <c r="M532" s="165"/>
      <c r="T532" s="166"/>
      <c r="AT532" s="161" t="s">
        <v>256</v>
      </c>
      <c r="AU532" s="161" t="s">
        <v>85</v>
      </c>
      <c r="AV532" s="12" t="s">
        <v>85</v>
      </c>
      <c r="AW532" s="12" t="s">
        <v>32</v>
      </c>
      <c r="AX532" s="12" t="s">
        <v>76</v>
      </c>
      <c r="AY532" s="161" t="s">
        <v>190</v>
      </c>
    </row>
    <row r="533" spans="2:65" s="12" customFormat="1">
      <c r="B533" s="160"/>
      <c r="D533" s="153" t="s">
        <v>256</v>
      </c>
      <c r="E533" s="161" t="s">
        <v>1</v>
      </c>
      <c r="F533" s="162" t="s">
        <v>1063</v>
      </c>
      <c r="H533" s="163">
        <v>45.5</v>
      </c>
      <c r="I533" s="164"/>
      <c r="L533" s="160"/>
      <c r="M533" s="165"/>
      <c r="T533" s="166"/>
      <c r="AT533" s="161" t="s">
        <v>256</v>
      </c>
      <c r="AU533" s="161" t="s">
        <v>85</v>
      </c>
      <c r="AV533" s="12" t="s">
        <v>85</v>
      </c>
      <c r="AW533" s="12" t="s">
        <v>32</v>
      </c>
      <c r="AX533" s="12" t="s">
        <v>76</v>
      </c>
      <c r="AY533" s="161" t="s">
        <v>190</v>
      </c>
    </row>
    <row r="534" spans="2:65" s="14" customFormat="1">
      <c r="B534" s="173"/>
      <c r="D534" s="153" t="s">
        <v>256</v>
      </c>
      <c r="E534" s="174" t="s">
        <v>1</v>
      </c>
      <c r="F534" s="175" t="s">
        <v>267</v>
      </c>
      <c r="H534" s="176">
        <v>147.5</v>
      </c>
      <c r="I534" s="177"/>
      <c r="L534" s="173"/>
      <c r="M534" s="178"/>
      <c r="T534" s="179"/>
      <c r="AT534" s="174" t="s">
        <v>256</v>
      </c>
      <c r="AU534" s="174" t="s">
        <v>85</v>
      </c>
      <c r="AV534" s="14" t="s">
        <v>217</v>
      </c>
      <c r="AW534" s="14" t="s">
        <v>32</v>
      </c>
      <c r="AX534" s="14" t="s">
        <v>83</v>
      </c>
      <c r="AY534" s="174" t="s">
        <v>190</v>
      </c>
    </row>
    <row r="535" spans="2:65" s="1" customFormat="1" ht="37.9" customHeight="1">
      <c r="B535" s="32"/>
      <c r="C535" s="136" t="s">
        <v>1064</v>
      </c>
      <c r="D535" s="136" t="s">
        <v>193</v>
      </c>
      <c r="E535" s="137" t="s">
        <v>1065</v>
      </c>
      <c r="F535" s="138" t="s">
        <v>1066</v>
      </c>
      <c r="G535" s="139" t="s">
        <v>435</v>
      </c>
      <c r="H535" s="140">
        <v>7</v>
      </c>
      <c r="I535" s="141"/>
      <c r="J535" s="142">
        <f>ROUND(I535*H535,2)</f>
        <v>0</v>
      </c>
      <c r="K535" s="138" t="s">
        <v>197</v>
      </c>
      <c r="L535" s="32"/>
      <c r="M535" s="143" t="s">
        <v>1</v>
      </c>
      <c r="N535" s="144" t="s">
        <v>41</v>
      </c>
      <c r="P535" s="145">
        <f>O535*H535</f>
        <v>0</v>
      </c>
      <c r="Q535" s="145">
        <v>1.0000000000000001E-5</v>
      </c>
      <c r="R535" s="145">
        <f>Q535*H535</f>
        <v>7.0000000000000007E-5</v>
      </c>
      <c r="S535" s="145">
        <v>0</v>
      </c>
      <c r="T535" s="146">
        <f>S535*H535</f>
        <v>0</v>
      </c>
      <c r="AR535" s="147" t="s">
        <v>217</v>
      </c>
      <c r="AT535" s="147" t="s">
        <v>193</v>
      </c>
      <c r="AU535" s="147" t="s">
        <v>85</v>
      </c>
      <c r="AY535" s="17" t="s">
        <v>190</v>
      </c>
      <c r="BE535" s="148">
        <f>IF(N535="základní",J535,0)</f>
        <v>0</v>
      </c>
      <c r="BF535" s="148">
        <f>IF(N535="snížená",J535,0)</f>
        <v>0</v>
      </c>
      <c r="BG535" s="148">
        <f>IF(N535="zákl. přenesená",J535,0)</f>
        <v>0</v>
      </c>
      <c r="BH535" s="148">
        <f>IF(N535="sníž. přenesená",J535,0)</f>
        <v>0</v>
      </c>
      <c r="BI535" s="148">
        <f>IF(N535="nulová",J535,0)</f>
        <v>0</v>
      </c>
      <c r="BJ535" s="17" t="s">
        <v>83</v>
      </c>
      <c r="BK535" s="148">
        <f>ROUND(I535*H535,2)</f>
        <v>0</v>
      </c>
      <c r="BL535" s="17" t="s">
        <v>217</v>
      </c>
      <c r="BM535" s="147" t="s">
        <v>1067</v>
      </c>
    </row>
    <row r="536" spans="2:65" s="1" customFormat="1">
      <c r="B536" s="32"/>
      <c r="D536" s="149" t="s">
        <v>200</v>
      </c>
      <c r="F536" s="150" t="s">
        <v>1068</v>
      </c>
      <c r="I536" s="151"/>
      <c r="L536" s="32"/>
      <c r="M536" s="152"/>
      <c r="T536" s="56"/>
      <c r="AT536" s="17" t="s">
        <v>200</v>
      </c>
      <c r="AU536" s="17" t="s">
        <v>85</v>
      </c>
    </row>
    <row r="537" spans="2:65" s="12" customFormat="1">
      <c r="B537" s="160"/>
      <c r="D537" s="153" t="s">
        <v>256</v>
      </c>
      <c r="E537" s="161" t="s">
        <v>1</v>
      </c>
      <c r="F537" s="162" t="s">
        <v>1069</v>
      </c>
      <c r="H537" s="163">
        <v>7</v>
      </c>
      <c r="I537" s="164"/>
      <c r="L537" s="160"/>
      <c r="M537" s="165"/>
      <c r="T537" s="166"/>
      <c r="AT537" s="161" t="s">
        <v>256</v>
      </c>
      <c r="AU537" s="161" t="s">
        <v>85</v>
      </c>
      <c r="AV537" s="12" t="s">
        <v>85</v>
      </c>
      <c r="AW537" s="12" t="s">
        <v>32</v>
      </c>
      <c r="AX537" s="12" t="s">
        <v>83</v>
      </c>
      <c r="AY537" s="161" t="s">
        <v>190</v>
      </c>
    </row>
    <row r="538" spans="2:65" s="1" customFormat="1" ht="55.5" customHeight="1">
      <c r="B538" s="32"/>
      <c r="C538" s="136" t="s">
        <v>1070</v>
      </c>
      <c r="D538" s="136" t="s">
        <v>193</v>
      </c>
      <c r="E538" s="137" t="s">
        <v>1071</v>
      </c>
      <c r="F538" s="138" t="s">
        <v>1072</v>
      </c>
      <c r="G538" s="139" t="s">
        <v>435</v>
      </c>
      <c r="H538" s="140">
        <v>147.5</v>
      </c>
      <c r="I538" s="141"/>
      <c r="J538" s="142">
        <f>ROUND(I538*H538,2)</f>
        <v>0</v>
      </c>
      <c r="K538" s="138" t="s">
        <v>197</v>
      </c>
      <c r="L538" s="32"/>
      <c r="M538" s="143" t="s">
        <v>1</v>
      </c>
      <c r="N538" s="144" t="s">
        <v>41</v>
      </c>
      <c r="P538" s="145">
        <f>O538*H538</f>
        <v>0</v>
      </c>
      <c r="Q538" s="145">
        <v>5.0000000000000001E-4</v>
      </c>
      <c r="R538" s="145">
        <f>Q538*H538</f>
        <v>7.3749999999999996E-2</v>
      </c>
      <c r="S538" s="145">
        <v>0</v>
      </c>
      <c r="T538" s="146">
        <f>S538*H538</f>
        <v>0</v>
      </c>
      <c r="AR538" s="147" t="s">
        <v>217</v>
      </c>
      <c r="AT538" s="147" t="s">
        <v>193</v>
      </c>
      <c r="AU538" s="147" t="s">
        <v>85</v>
      </c>
      <c r="AY538" s="17" t="s">
        <v>190</v>
      </c>
      <c r="BE538" s="148">
        <f>IF(N538="základní",J538,0)</f>
        <v>0</v>
      </c>
      <c r="BF538" s="148">
        <f>IF(N538="snížená",J538,0)</f>
        <v>0</v>
      </c>
      <c r="BG538" s="148">
        <f>IF(N538="zákl. přenesená",J538,0)</f>
        <v>0</v>
      </c>
      <c r="BH538" s="148">
        <f>IF(N538="sníž. přenesená",J538,0)</f>
        <v>0</v>
      </c>
      <c r="BI538" s="148">
        <f>IF(N538="nulová",J538,0)</f>
        <v>0</v>
      </c>
      <c r="BJ538" s="17" t="s">
        <v>83</v>
      </c>
      <c r="BK538" s="148">
        <f>ROUND(I538*H538,2)</f>
        <v>0</v>
      </c>
      <c r="BL538" s="17" t="s">
        <v>217</v>
      </c>
      <c r="BM538" s="147" t="s">
        <v>1073</v>
      </c>
    </row>
    <row r="539" spans="2:65" s="1" customFormat="1">
      <c r="B539" s="32"/>
      <c r="D539" s="149" t="s">
        <v>200</v>
      </c>
      <c r="F539" s="150" t="s">
        <v>1074</v>
      </c>
      <c r="I539" s="151"/>
      <c r="L539" s="32"/>
      <c r="M539" s="152"/>
      <c r="T539" s="56"/>
      <c r="AT539" s="17" t="s">
        <v>200</v>
      </c>
      <c r="AU539" s="17" t="s">
        <v>85</v>
      </c>
    </row>
    <row r="540" spans="2:65" s="13" customFormat="1">
      <c r="B540" s="167"/>
      <c r="D540" s="153" t="s">
        <v>256</v>
      </c>
      <c r="E540" s="168" t="s">
        <v>1</v>
      </c>
      <c r="F540" s="169" t="s">
        <v>1061</v>
      </c>
      <c r="H540" s="168" t="s">
        <v>1</v>
      </c>
      <c r="I540" s="170"/>
      <c r="L540" s="167"/>
      <c r="M540" s="171"/>
      <c r="T540" s="172"/>
      <c r="AT540" s="168" t="s">
        <v>256</v>
      </c>
      <c r="AU540" s="168" t="s">
        <v>85</v>
      </c>
      <c r="AV540" s="13" t="s">
        <v>83</v>
      </c>
      <c r="AW540" s="13" t="s">
        <v>32</v>
      </c>
      <c r="AX540" s="13" t="s">
        <v>76</v>
      </c>
      <c r="AY540" s="168" t="s">
        <v>190</v>
      </c>
    </row>
    <row r="541" spans="2:65" s="12" customFormat="1">
      <c r="B541" s="160"/>
      <c r="D541" s="153" t="s">
        <v>256</v>
      </c>
      <c r="E541" s="161" t="s">
        <v>1</v>
      </c>
      <c r="F541" s="162" t="s">
        <v>1062</v>
      </c>
      <c r="H541" s="163">
        <v>102</v>
      </c>
      <c r="I541" s="164"/>
      <c r="L541" s="160"/>
      <c r="M541" s="165"/>
      <c r="T541" s="166"/>
      <c r="AT541" s="161" t="s">
        <v>256</v>
      </c>
      <c r="AU541" s="161" t="s">
        <v>85</v>
      </c>
      <c r="AV541" s="12" t="s">
        <v>85</v>
      </c>
      <c r="AW541" s="12" t="s">
        <v>32</v>
      </c>
      <c r="AX541" s="12" t="s">
        <v>76</v>
      </c>
      <c r="AY541" s="161" t="s">
        <v>190</v>
      </c>
    </row>
    <row r="542" spans="2:65" s="12" customFormat="1">
      <c r="B542" s="160"/>
      <c r="D542" s="153" t="s">
        <v>256</v>
      </c>
      <c r="E542" s="161" t="s">
        <v>1</v>
      </c>
      <c r="F542" s="162" t="s">
        <v>1063</v>
      </c>
      <c r="H542" s="163">
        <v>45.5</v>
      </c>
      <c r="I542" s="164"/>
      <c r="L542" s="160"/>
      <c r="M542" s="165"/>
      <c r="T542" s="166"/>
      <c r="AT542" s="161" t="s">
        <v>256</v>
      </c>
      <c r="AU542" s="161" t="s">
        <v>85</v>
      </c>
      <c r="AV542" s="12" t="s">
        <v>85</v>
      </c>
      <c r="AW542" s="12" t="s">
        <v>32</v>
      </c>
      <c r="AX542" s="12" t="s">
        <v>76</v>
      </c>
      <c r="AY542" s="161" t="s">
        <v>190</v>
      </c>
    </row>
    <row r="543" spans="2:65" s="14" customFormat="1">
      <c r="B543" s="173"/>
      <c r="D543" s="153" t="s">
        <v>256</v>
      </c>
      <c r="E543" s="174" t="s">
        <v>1</v>
      </c>
      <c r="F543" s="175" t="s">
        <v>267</v>
      </c>
      <c r="H543" s="176">
        <v>147.5</v>
      </c>
      <c r="I543" s="177"/>
      <c r="L543" s="173"/>
      <c r="M543" s="178"/>
      <c r="T543" s="179"/>
      <c r="AT543" s="174" t="s">
        <v>256</v>
      </c>
      <c r="AU543" s="174" t="s">
        <v>85</v>
      </c>
      <c r="AV543" s="14" t="s">
        <v>217</v>
      </c>
      <c r="AW543" s="14" t="s">
        <v>32</v>
      </c>
      <c r="AX543" s="14" t="s">
        <v>83</v>
      </c>
      <c r="AY543" s="174" t="s">
        <v>190</v>
      </c>
    </row>
    <row r="544" spans="2:65" s="1" customFormat="1" ht="55.5" customHeight="1">
      <c r="B544" s="32"/>
      <c r="C544" s="136" t="s">
        <v>1075</v>
      </c>
      <c r="D544" s="136" t="s">
        <v>193</v>
      </c>
      <c r="E544" s="137" t="s">
        <v>1076</v>
      </c>
      <c r="F544" s="138" t="s">
        <v>1077</v>
      </c>
      <c r="G544" s="139" t="s">
        <v>435</v>
      </c>
      <c r="H544" s="140">
        <v>48.5</v>
      </c>
      <c r="I544" s="141"/>
      <c r="J544" s="142">
        <f>ROUND(I544*H544,2)</f>
        <v>0</v>
      </c>
      <c r="K544" s="138" t="s">
        <v>197</v>
      </c>
      <c r="L544" s="32"/>
      <c r="M544" s="143" t="s">
        <v>1</v>
      </c>
      <c r="N544" s="144" t="s">
        <v>41</v>
      </c>
      <c r="P544" s="145">
        <f>O544*H544</f>
        <v>0</v>
      </c>
      <c r="Q544" s="145">
        <v>1.1E-4</v>
      </c>
      <c r="R544" s="145">
        <f>Q544*H544</f>
        <v>5.3350000000000003E-3</v>
      </c>
      <c r="S544" s="145">
        <v>0</v>
      </c>
      <c r="T544" s="146">
        <f>S544*H544</f>
        <v>0</v>
      </c>
      <c r="AR544" s="147" t="s">
        <v>217</v>
      </c>
      <c r="AT544" s="147" t="s">
        <v>193</v>
      </c>
      <c r="AU544" s="147" t="s">
        <v>85</v>
      </c>
      <c r="AY544" s="17" t="s">
        <v>190</v>
      </c>
      <c r="BE544" s="148">
        <f>IF(N544="základní",J544,0)</f>
        <v>0</v>
      </c>
      <c r="BF544" s="148">
        <f>IF(N544="snížená",J544,0)</f>
        <v>0</v>
      </c>
      <c r="BG544" s="148">
        <f>IF(N544="zákl. přenesená",J544,0)</f>
        <v>0</v>
      </c>
      <c r="BH544" s="148">
        <f>IF(N544="sníž. přenesená",J544,0)</f>
        <v>0</v>
      </c>
      <c r="BI544" s="148">
        <f>IF(N544="nulová",J544,0)</f>
        <v>0</v>
      </c>
      <c r="BJ544" s="17" t="s">
        <v>83</v>
      </c>
      <c r="BK544" s="148">
        <f>ROUND(I544*H544,2)</f>
        <v>0</v>
      </c>
      <c r="BL544" s="17" t="s">
        <v>217</v>
      </c>
      <c r="BM544" s="147" t="s">
        <v>1078</v>
      </c>
    </row>
    <row r="545" spans="2:65" s="1" customFormat="1">
      <c r="B545" s="32"/>
      <c r="D545" s="149" t="s">
        <v>200</v>
      </c>
      <c r="F545" s="150" t="s">
        <v>1079</v>
      </c>
      <c r="I545" s="151"/>
      <c r="L545" s="32"/>
      <c r="M545" s="152"/>
      <c r="T545" s="56"/>
      <c r="AT545" s="17" t="s">
        <v>200</v>
      </c>
      <c r="AU545" s="17" t="s">
        <v>85</v>
      </c>
    </row>
    <row r="546" spans="2:65" s="12" customFormat="1">
      <c r="B546" s="160"/>
      <c r="D546" s="153" t="s">
        <v>256</v>
      </c>
      <c r="E546" s="161" t="s">
        <v>1</v>
      </c>
      <c r="F546" s="162" t="s">
        <v>1055</v>
      </c>
      <c r="H546" s="163">
        <v>19</v>
      </c>
      <c r="I546" s="164"/>
      <c r="L546" s="160"/>
      <c r="M546" s="165"/>
      <c r="T546" s="166"/>
      <c r="AT546" s="161" t="s">
        <v>256</v>
      </c>
      <c r="AU546" s="161" t="s">
        <v>85</v>
      </c>
      <c r="AV546" s="12" t="s">
        <v>85</v>
      </c>
      <c r="AW546" s="12" t="s">
        <v>32</v>
      </c>
      <c r="AX546" s="12" t="s">
        <v>76</v>
      </c>
      <c r="AY546" s="161" t="s">
        <v>190</v>
      </c>
    </row>
    <row r="547" spans="2:65" s="12" customFormat="1">
      <c r="B547" s="160"/>
      <c r="D547" s="153" t="s">
        <v>256</v>
      </c>
      <c r="E547" s="161" t="s">
        <v>1</v>
      </c>
      <c r="F547" s="162" t="s">
        <v>1048</v>
      </c>
      <c r="H547" s="163">
        <v>19</v>
      </c>
      <c r="I547" s="164"/>
      <c r="L547" s="160"/>
      <c r="M547" s="165"/>
      <c r="T547" s="166"/>
      <c r="AT547" s="161" t="s">
        <v>256</v>
      </c>
      <c r="AU547" s="161" t="s">
        <v>85</v>
      </c>
      <c r="AV547" s="12" t="s">
        <v>85</v>
      </c>
      <c r="AW547" s="12" t="s">
        <v>32</v>
      </c>
      <c r="AX547" s="12" t="s">
        <v>76</v>
      </c>
      <c r="AY547" s="161" t="s">
        <v>190</v>
      </c>
    </row>
    <row r="548" spans="2:65" s="12" customFormat="1">
      <c r="B548" s="160"/>
      <c r="D548" s="153" t="s">
        <v>256</v>
      </c>
      <c r="E548" s="161" t="s">
        <v>1</v>
      </c>
      <c r="F548" s="162" t="s">
        <v>1049</v>
      </c>
      <c r="H548" s="163">
        <v>10.5</v>
      </c>
      <c r="I548" s="164"/>
      <c r="L548" s="160"/>
      <c r="M548" s="165"/>
      <c r="T548" s="166"/>
      <c r="AT548" s="161" t="s">
        <v>256</v>
      </c>
      <c r="AU548" s="161" t="s">
        <v>85</v>
      </c>
      <c r="AV548" s="12" t="s">
        <v>85</v>
      </c>
      <c r="AW548" s="12" t="s">
        <v>32</v>
      </c>
      <c r="AX548" s="12" t="s">
        <v>76</v>
      </c>
      <c r="AY548" s="161" t="s">
        <v>190</v>
      </c>
    </row>
    <row r="549" spans="2:65" s="14" customFormat="1">
      <c r="B549" s="173"/>
      <c r="D549" s="153" t="s">
        <v>256</v>
      </c>
      <c r="E549" s="174" t="s">
        <v>1</v>
      </c>
      <c r="F549" s="175" t="s">
        <v>267</v>
      </c>
      <c r="H549" s="176">
        <v>48.5</v>
      </c>
      <c r="I549" s="177"/>
      <c r="L549" s="173"/>
      <c r="M549" s="178"/>
      <c r="T549" s="179"/>
      <c r="AT549" s="174" t="s">
        <v>256</v>
      </c>
      <c r="AU549" s="174" t="s">
        <v>85</v>
      </c>
      <c r="AV549" s="14" t="s">
        <v>217</v>
      </c>
      <c r="AW549" s="14" t="s">
        <v>32</v>
      </c>
      <c r="AX549" s="14" t="s">
        <v>83</v>
      </c>
      <c r="AY549" s="174" t="s">
        <v>190</v>
      </c>
    </row>
    <row r="550" spans="2:65" s="1" customFormat="1" ht="55.5" customHeight="1">
      <c r="B550" s="32"/>
      <c r="C550" s="136" t="s">
        <v>1080</v>
      </c>
      <c r="D550" s="136" t="s">
        <v>193</v>
      </c>
      <c r="E550" s="137" t="s">
        <v>1081</v>
      </c>
      <c r="F550" s="138" t="s">
        <v>1082</v>
      </c>
      <c r="G550" s="139" t="s">
        <v>435</v>
      </c>
      <c r="H550" s="140">
        <v>7</v>
      </c>
      <c r="I550" s="141"/>
      <c r="J550" s="142">
        <f>ROUND(I550*H550,2)</f>
        <v>0</v>
      </c>
      <c r="K550" s="138" t="s">
        <v>197</v>
      </c>
      <c r="L550" s="32"/>
      <c r="M550" s="143" t="s">
        <v>1</v>
      </c>
      <c r="N550" s="144" t="s">
        <v>41</v>
      </c>
      <c r="P550" s="145">
        <f>O550*H550</f>
        <v>0</v>
      </c>
      <c r="Q550" s="145">
        <v>1.2E-4</v>
      </c>
      <c r="R550" s="145">
        <f>Q550*H550</f>
        <v>8.4000000000000003E-4</v>
      </c>
      <c r="S550" s="145">
        <v>0</v>
      </c>
      <c r="T550" s="146">
        <f>S550*H550</f>
        <v>0</v>
      </c>
      <c r="AR550" s="147" t="s">
        <v>217</v>
      </c>
      <c r="AT550" s="147" t="s">
        <v>193</v>
      </c>
      <c r="AU550" s="147" t="s">
        <v>85</v>
      </c>
      <c r="AY550" s="17" t="s">
        <v>190</v>
      </c>
      <c r="BE550" s="148">
        <f>IF(N550="základní",J550,0)</f>
        <v>0</v>
      </c>
      <c r="BF550" s="148">
        <f>IF(N550="snížená",J550,0)</f>
        <v>0</v>
      </c>
      <c r="BG550" s="148">
        <f>IF(N550="zákl. přenesená",J550,0)</f>
        <v>0</v>
      </c>
      <c r="BH550" s="148">
        <f>IF(N550="sníž. přenesená",J550,0)</f>
        <v>0</v>
      </c>
      <c r="BI550" s="148">
        <f>IF(N550="nulová",J550,0)</f>
        <v>0</v>
      </c>
      <c r="BJ550" s="17" t="s">
        <v>83</v>
      </c>
      <c r="BK550" s="148">
        <f>ROUND(I550*H550,2)</f>
        <v>0</v>
      </c>
      <c r="BL550" s="17" t="s">
        <v>217</v>
      </c>
      <c r="BM550" s="147" t="s">
        <v>1083</v>
      </c>
    </row>
    <row r="551" spans="2:65" s="1" customFormat="1">
      <c r="B551" s="32"/>
      <c r="D551" s="149" t="s">
        <v>200</v>
      </c>
      <c r="F551" s="150" t="s">
        <v>1084</v>
      </c>
      <c r="I551" s="151"/>
      <c r="L551" s="32"/>
      <c r="M551" s="152"/>
      <c r="T551" s="56"/>
      <c r="AT551" s="17" t="s">
        <v>200</v>
      </c>
      <c r="AU551" s="17" t="s">
        <v>85</v>
      </c>
    </row>
    <row r="552" spans="2:65" s="12" customFormat="1">
      <c r="B552" s="160"/>
      <c r="D552" s="153" t="s">
        <v>256</v>
      </c>
      <c r="E552" s="161" t="s">
        <v>1</v>
      </c>
      <c r="F552" s="162" t="s">
        <v>1069</v>
      </c>
      <c r="H552" s="163">
        <v>7</v>
      </c>
      <c r="I552" s="164"/>
      <c r="L552" s="160"/>
      <c r="M552" s="165"/>
      <c r="T552" s="166"/>
      <c r="AT552" s="161" t="s">
        <v>256</v>
      </c>
      <c r="AU552" s="161" t="s">
        <v>85</v>
      </c>
      <c r="AV552" s="12" t="s">
        <v>85</v>
      </c>
      <c r="AW552" s="12" t="s">
        <v>32</v>
      </c>
      <c r="AX552" s="12" t="s">
        <v>83</v>
      </c>
      <c r="AY552" s="161" t="s">
        <v>190</v>
      </c>
    </row>
    <row r="553" spans="2:65" s="1" customFormat="1" ht="33" customHeight="1">
      <c r="B553" s="32"/>
      <c r="C553" s="136" t="s">
        <v>1085</v>
      </c>
      <c r="D553" s="136" t="s">
        <v>193</v>
      </c>
      <c r="E553" s="137" t="s">
        <v>1086</v>
      </c>
      <c r="F553" s="138" t="s">
        <v>1087</v>
      </c>
      <c r="G553" s="139" t="s">
        <v>271</v>
      </c>
      <c r="H553" s="140">
        <v>39</v>
      </c>
      <c r="I553" s="141"/>
      <c r="J553" s="142">
        <f>ROUND(I553*H553,2)</f>
        <v>0</v>
      </c>
      <c r="K553" s="138" t="s">
        <v>197</v>
      </c>
      <c r="L553" s="32"/>
      <c r="M553" s="143" t="s">
        <v>1</v>
      </c>
      <c r="N553" s="144" t="s">
        <v>41</v>
      </c>
      <c r="P553" s="145">
        <f>O553*H553</f>
        <v>0</v>
      </c>
      <c r="Q553" s="145">
        <v>2.0200000000000001E-3</v>
      </c>
      <c r="R553" s="145">
        <f>Q553*H553</f>
        <v>7.8780000000000003E-2</v>
      </c>
      <c r="S553" s="145">
        <v>0</v>
      </c>
      <c r="T553" s="146">
        <f>S553*H553</f>
        <v>0</v>
      </c>
      <c r="AR553" s="147" t="s">
        <v>217</v>
      </c>
      <c r="AT553" s="147" t="s">
        <v>193</v>
      </c>
      <c r="AU553" s="147" t="s">
        <v>85</v>
      </c>
      <c r="AY553" s="17" t="s">
        <v>190</v>
      </c>
      <c r="BE553" s="148">
        <f>IF(N553="základní",J553,0)</f>
        <v>0</v>
      </c>
      <c r="BF553" s="148">
        <f>IF(N553="snížená",J553,0)</f>
        <v>0</v>
      </c>
      <c r="BG553" s="148">
        <f>IF(N553="zákl. přenesená",J553,0)</f>
        <v>0</v>
      </c>
      <c r="BH553" s="148">
        <f>IF(N553="sníž. přenesená",J553,0)</f>
        <v>0</v>
      </c>
      <c r="BI553" s="148">
        <f>IF(N553="nulová",J553,0)</f>
        <v>0</v>
      </c>
      <c r="BJ553" s="17" t="s">
        <v>83</v>
      </c>
      <c r="BK553" s="148">
        <f>ROUND(I553*H553,2)</f>
        <v>0</v>
      </c>
      <c r="BL553" s="17" t="s">
        <v>217</v>
      </c>
      <c r="BM553" s="147" t="s">
        <v>1088</v>
      </c>
    </row>
    <row r="554" spans="2:65" s="1" customFormat="1">
      <c r="B554" s="32"/>
      <c r="D554" s="149" t="s">
        <v>200</v>
      </c>
      <c r="F554" s="150" t="s">
        <v>1089</v>
      </c>
      <c r="I554" s="151"/>
      <c r="L554" s="32"/>
      <c r="M554" s="152"/>
      <c r="T554" s="56"/>
      <c r="AT554" s="17" t="s">
        <v>200</v>
      </c>
      <c r="AU554" s="17" t="s">
        <v>85</v>
      </c>
    </row>
    <row r="555" spans="2:65" s="12" customFormat="1">
      <c r="B555" s="160"/>
      <c r="D555" s="153" t="s">
        <v>256</v>
      </c>
      <c r="E555" s="161" t="s">
        <v>1</v>
      </c>
      <c r="F555" s="162" t="s">
        <v>1090</v>
      </c>
      <c r="H555" s="163">
        <v>39</v>
      </c>
      <c r="I555" s="164"/>
      <c r="L555" s="160"/>
      <c r="M555" s="165"/>
      <c r="T555" s="166"/>
      <c r="AT555" s="161" t="s">
        <v>256</v>
      </c>
      <c r="AU555" s="161" t="s">
        <v>85</v>
      </c>
      <c r="AV555" s="12" t="s">
        <v>85</v>
      </c>
      <c r="AW555" s="12" t="s">
        <v>32</v>
      </c>
      <c r="AX555" s="12" t="s">
        <v>83</v>
      </c>
      <c r="AY555" s="161" t="s">
        <v>190</v>
      </c>
    </row>
    <row r="556" spans="2:65" s="1" customFormat="1" ht="24.2" customHeight="1">
      <c r="B556" s="32"/>
      <c r="C556" s="136" t="s">
        <v>1091</v>
      </c>
      <c r="D556" s="136" t="s">
        <v>193</v>
      </c>
      <c r="E556" s="137" t="s">
        <v>1092</v>
      </c>
      <c r="F556" s="138" t="s">
        <v>1093</v>
      </c>
      <c r="G556" s="139" t="s">
        <v>380</v>
      </c>
      <c r="H556" s="140">
        <v>6.2190000000000003</v>
      </c>
      <c r="I556" s="141"/>
      <c r="J556" s="142">
        <f>ROUND(I556*H556,2)</f>
        <v>0</v>
      </c>
      <c r="K556" s="138" t="s">
        <v>197</v>
      </c>
      <c r="L556" s="32"/>
      <c r="M556" s="143" t="s">
        <v>1</v>
      </c>
      <c r="N556" s="144" t="s">
        <v>41</v>
      </c>
      <c r="P556" s="145">
        <f>O556*H556</f>
        <v>0</v>
      </c>
      <c r="Q556" s="145">
        <v>1.01508</v>
      </c>
      <c r="R556" s="145">
        <f>Q556*H556</f>
        <v>6.3127825199999998</v>
      </c>
      <c r="S556" s="145">
        <v>0</v>
      </c>
      <c r="T556" s="146">
        <f>S556*H556</f>
        <v>0</v>
      </c>
      <c r="AR556" s="147" t="s">
        <v>217</v>
      </c>
      <c r="AT556" s="147" t="s">
        <v>193</v>
      </c>
      <c r="AU556" s="147" t="s">
        <v>85</v>
      </c>
      <c r="AY556" s="17" t="s">
        <v>190</v>
      </c>
      <c r="BE556" s="148">
        <f>IF(N556="základní",J556,0)</f>
        <v>0</v>
      </c>
      <c r="BF556" s="148">
        <f>IF(N556="snížená",J556,0)</f>
        <v>0</v>
      </c>
      <c r="BG556" s="148">
        <f>IF(N556="zákl. přenesená",J556,0)</f>
        <v>0</v>
      </c>
      <c r="BH556" s="148">
        <f>IF(N556="sníž. přenesená",J556,0)</f>
        <v>0</v>
      </c>
      <c r="BI556" s="148">
        <f>IF(N556="nulová",J556,0)</f>
        <v>0</v>
      </c>
      <c r="BJ556" s="17" t="s">
        <v>83</v>
      </c>
      <c r="BK556" s="148">
        <f>ROUND(I556*H556,2)</f>
        <v>0</v>
      </c>
      <c r="BL556" s="17" t="s">
        <v>217</v>
      </c>
      <c r="BM556" s="147" t="s">
        <v>1094</v>
      </c>
    </row>
    <row r="557" spans="2:65" s="1" customFormat="1">
      <c r="B557" s="32"/>
      <c r="D557" s="149" t="s">
        <v>200</v>
      </c>
      <c r="F557" s="150" t="s">
        <v>1095</v>
      </c>
      <c r="I557" s="151"/>
      <c r="L557" s="32"/>
      <c r="M557" s="152"/>
      <c r="T557" s="56"/>
      <c r="AT557" s="17" t="s">
        <v>200</v>
      </c>
      <c r="AU557" s="17" t="s">
        <v>85</v>
      </c>
    </row>
    <row r="558" spans="2:65" s="13" customFormat="1">
      <c r="B558" s="167"/>
      <c r="D558" s="153" t="s">
        <v>256</v>
      </c>
      <c r="E558" s="168" t="s">
        <v>1</v>
      </c>
      <c r="F558" s="169" t="s">
        <v>1096</v>
      </c>
      <c r="H558" s="168" t="s">
        <v>1</v>
      </c>
      <c r="I558" s="170"/>
      <c r="L558" s="167"/>
      <c r="M558" s="171"/>
      <c r="T558" s="172"/>
      <c r="AT558" s="168" t="s">
        <v>256</v>
      </c>
      <c r="AU558" s="168" t="s">
        <v>85</v>
      </c>
      <c r="AV558" s="13" t="s">
        <v>83</v>
      </c>
      <c r="AW558" s="13" t="s">
        <v>32</v>
      </c>
      <c r="AX558" s="13" t="s">
        <v>76</v>
      </c>
      <c r="AY558" s="168" t="s">
        <v>190</v>
      </c>
    </row>
    <row r="559" spans="2:65" s="12" customFormat="1">
      <c r="B559" s="160"/>
      <c r="D559" s="153" t="s">
        <v>256</v>
      </c>
      <c r="E559" s="161" t="s">
        <v>1</v>
      </c>
      <c r="F559" s="162" t="s">
        <v>1097</v>
      </c>
      <c r="H559" s="163">
        <v>6.2190000000000003</v>
      </c>
      <c r="I559" s="164"/>
      <c r="L559" s="160"/>
      <c r="M559" s="165"/>
      <c r="T559" s="166"/>
      <c r="AT559" s="161" t="s">
        <v>256</v>
      </c>
      <c r="AU559" s="161" t="s">
        <v>85</v>
      </c>
      <c r="AV559" s="12" t="s">
        <v>85</v>
      </c>
      <c r="AW559" s="12" t="s">
        <v>32</v>
      </c>
      <c r="AX559" s="12" t="s">
        <v>83</v>
      </c>
      <c r="AY559" s="161" t="s">
        <v>190</v>
      </c>
    </row>
    <row r="560" spans="2:65" s="1" customFormat="1" ht="37.9" customHeight="1">
      <c r="B560" s="32"/>
      <c r="C560" s="136" t="s">
        <v>1098</v>
      </c>
      <c r="D560" s="136" t="s">
        <v>193</v>
      </c>
      <c r="E560" s="137" t="s">
        <v>1099</v>
      </c>
      <c r="F560" s="138" t="s">
        <v>1100</v>
      </c>
      <c r="G560" s="139" t="s">
        <v>435</v>
      </c>
      <c r="H560" s="140">
        <v>147.5</v>
      </c>
      <c r="I560" s="141"/>
      <c r="J560" s="142">
        <f>ROUND(I560*H560,2)</f>
        <v>0</v>
      </c>
      <c r="K560" s="138" t="s">
        <v>197</v>
      </c>
      <c r="L560" s="32"/>
      <c r="M560" s="143" t="s">
        <v>1</v>
      </c>
      <c r="N560" s="144" t="s">
        <v>41</v>
      </c>
      <c r="P560" s="145">
        <f>O560*H560</f>
        <v>0</v>
      </c>
      <c r="Q560" s="145">
        <v>0</v>
      </c>
      <c r="R560" s="145">
        <f>Q560*H560</f>
        <v>0</v>
      </c>
      <c r="S560" s="145">
        <v>0</v>
      </c>
      <c r="T560" s="146">
        <f>S560*H560</f>
        <v>0</v>
      </c>
      <c r="AR560" s="147" t="s">
        <v>217</v>
      </c>
      <c r="AT560" s="147" t="s">
        <v>193</v>
      </c>
      <c r="AU560" s="147" t="s">
        <v>85</v>
      </c>
      <c r="AY560" s="17" t="s">
        <v>190</v>
      </c>
      <c r="BE560" s="148">
        <f>IF(N560="základní",J560,0)</f>
        <v>0</v>
      </c>
      <c r="BF560" s="148">
        <f>IF(N560="snížená",J560,0)</f>
        <v>0</v>
      </c>
      <c r="BG560" s="148">
        <f>IF(N560="zákl. přenesená",J560,0)</f>
        <v>0</v>
      </c>
      <c r="BH560" s="148">
        <f>IF(N560="sníž. přenesená",J560,0)</f>
        <v>0</v>
      </c>
      <c r="BI560" s="148">
        <f>IF(N560="nulová",J560,0)</f>
        <v>0</v>
      </c>
      <c r="BJ560" s="17" t="s">
        <v>83</v>
      </c>
      <c r="BK560" s="148">
        <f>ROUND(I560*H560,2)</f>
        <v>0</v>
      </c>
      <c r="BL560" s="17" t="s">
        <v>217</v>
      </c>
      <c r="BM560" s="147" t="s">
        <v>1101</v>
      </c>
    </row>
    <row r="561" spans="2:65" s="1" customFormat="1">
      <c r="B561" s="32"/>
      <c r="D561" s="149" t="s">
        <v>200</v>
      </c>
      <c r="F561" s="150" t="s">
        <v>1102</v>
      </c>
      <c r="I561" s="151"/>
      <c r="L561" s="32"/>
      <c r="M561" s="152"/>
      <c r="T561" s="56"/>
      <c r="AT561" s="17" t="s">
        <v>200</v>
      </c>
      <c r="AU561" s="17" t="s">
        <v>85</v>
      </c>
    </row>
    <row r="562" spans="2:65" s="13" customFormat="1">
      <c r="B562" s="167"/>
      <c r="D562" s="153" t="s">
        <v>256</v>
      </c>
      <c r="E562" s="168" t="s">
        <v>1</v>
      </c>
      <c r="F562" s="169" t="s">
        <v>1103</v>
      </c>
      <c r="H562" s="168" t="s">
        <v>1</v>
      </c>
      <c r="I562" s="170"/>
      <c r="L562" s="167"/>
      <c r="M562" s="171"/>
      <c r="T562" s="172"/>
      <c r="AT562" s="168" t="s">
        <v>256</v>
      </c>
      <c r="AU562" s="168" t="s">
        <v>85</v>
      </c>
      <c r="AV562" s="13" t="s">
        <v>83</v>
      </c>
      <c r="AW562" s="13" t="s">
        <v>32</v>
      </c>
      <c r="AX562" s="13" t="s">
        <v>76</v>
      </c>
      <c r="AY562" s="168" t="s">
        <v>190</v>
      </c>
    </row>
    <row r="563" spans="2:65" s="12" customFormat="1">
      <c r="B563" s="160"/>
      <c r="D563" s="153" t="s">
        <v>256</v>
      </c>
      <c r="E563" s="161" t="s">
        <v>1</v>
      </c>
      <c r="F563" s="162" t="s">
        <v>1062</v>
      </c>
      <c r="H563" s="163">
        <v>102</v>
      </c>
      <c r="I563" s="164"/>
      <c r="L563" s="160"/>
      <c r="M563" s="165"/>
      <c r="T563" s="166"/>
      <c r="AT563" s="161" t="s">
        <v>256</v>
      </c>
      <c r="AU563" s="161" t="s">
        <v>85</v>
      </c>
      <c r="AV563" s="12" t="s">
        <v>85</v>
      </c>
      <c r="AW563" s="12" t="s">
        <v>32</v>
      </c>
      <c r="AX563" s="12" t="s">
        <v>76</v>
      </c>
      <c r="AY563" s="161" t="s">
        <v>190</v>
      </c>
    </row>
    <row r="564" spans="2:65" s="12" customFormat="1">
      <c r="B564" s="160"/>
      <c r="D564" s="153" t="s">
        <v>256</v>
      </c>
      <c r="E564" s="161" t="s">
        <v>1</v>
      </c>
      <c r="F564" s="162" t="s">
        <v>1063</v>
      </c>
      <c r="H564" s="163">
        <v>45.5</v>
      </c>
      <c r="I564" s="164"/>
      <c r="L564" s="160"/>
      <c r="M564" s="165"/>
      <c r="T564" s="166"/>
      <c r="AT564" s="161" t="s">
        <v>256</v>
      </c>
      <c r="AU564" s="161" t="s">
        <v>85</v>
      </c>
      <c r="AV564" s="12" t="s">
        <v>85</v>
      </c>
      <c r="AW564" s="12" t="s">
        <v>32</v>
      </c>
      <c r="AX564" s="12" t="s">
        <v>76</v>
      </c>
      <c r="AY564" s="161" t="s">
        <v>190</v>
      </c>
    </row>
    <row r="565" spans="2:65" s="14" customFormat="1">
      <c r="B565" s="173"/>
      <c r="D565" s="153" t="s">
        <v>256</v>
      </c>
      <c r="E565" s="174" t="s">
        <v>1</v>
      </c>
      <c r="F565" s="175" t="s">
        <v>267</v>
      </c>
      <c r="H565" s="176">
        <v>147.5</v>
      </c>
      <c r="I565" s="177"/>
      <c r="L565" s="173"/>
      <c r="M565" s="178"/>
      <c r="T565" s="179"/>
      <c r="AT565" s="174" t="s">
        <v>256</v>
      </c>
      <c r="AU565" s="174" t="s">
        <v>85</v>
      </c>
      <c r="AV565" s="14" t="s">
        <v>217</v>
      </c>
      <c r="AW565" s="14" t="s">
        <v>32</v>
      </c>
      <c r="AX565" s="14" t="s">
        <v>83</v>
      </c>
      <c r="AY565" s="174" t="s">
        <v>190</v>
      </c>
    </row>
    <row r="566" spans="2:65" s="1" customFormat="1" ht="44.25" customHeight="1">
      <c r="B566" s="32"/>
      <c r="C566" s="136" t="s">
        <v>1104</v>
      </c>
      <c r="D566" s="136" t="s">
        <v>193</v>
      </c>
      <c r="E566" s="137" t="s">
        <v>1105</v>
      </c>
      <c r="F566" s="138" t="s">
        <v>1106</v>
      </c>
      <c r="G566" s="139" t="s">
        <v>435</v>
      </c>
      <c r="H566" s="140">
        <v>102</v>
      </c>
      <c r="I566" s="141"/>
      <c r="J566" s="142">
        <f>ROUND(I566*H566,2)</f>
        <v>0</v>
      </c>
      <c r="K566" s="138" t="s">
        <v>197</v>
      </c>
      <c r="L566" s="32"/>
      <c r="M566" s="143" t="s">
        <v>1</v>
      </c>
      <c r="N566" s="144" t="s">
        <v>41</v>
      </c>
      <c r="P566" s="145">
        <f>O566*H566</f>
        <v>0</v>
      </c>
      <c r="Q566" s="145">
        <v>0</v>
      </c>
      <c r="R566" s="145">
        <f>Q566*H566</f>
        <v>0</v>
      </c>
      <c r="S566" s="145">
        <v>0</v>
      </c>
      <c r="T566" s="146">
        <f>S566*H566</f>
        <v>0</v>
      </c>
      <c r="AR566" s="147" t="s">
        <v>217</v>
      </c>
      <c r="AT566" s="147" t="s">
        <v>193</v>
      </c>
      <c r="AU566" s="147" t="s">
        <v>85</v>
      </c>
      <c r="AY566" s="17" t="s">
        <v>190</v>
      </c>
      <c r="BE566" s="148">
        <f>IF(N566="základní",J566,0)</f>
        <v>0</v>
      </c>
      <c r="BF566" s="148">
        <f>IF(N566="snížená",J566,0)</f>
        <v>0</v>
      </c>
      <c r="BG566" s="148">
        <f>IF(N566="zákl. přenesená",J566,0)</f>
        <v>0</v>
      </c>
      <c r="BH566" s="148">
        <f>IF(N566="sníž. přenesená",J566,0)</f>
        <v>0</v>
      </c>
      <c r="BI566" s="148">
        <f>IF(N566="nulová",J566,0)</f>
        <v>0</v>
      </c>
      <c r="BJ566" s="17" t="s">
        <v>83</v>
      </c>
      <c r="BK566" s="148">
        <f>ROUND(I566*H566,2)</f>
        <v>0</v>
      </c>
      <c r="BL566" s="17" t="s">
        <v>217</v>
      </c>
      <c r="BM566" s="147" t="s">
        <v>1107</v>
      </c>
    </row>
    <row r="567" spans="2:65" s="1" customFormat="1">
      <c r="B567" s="32"/>
      <c r="D567" s="149" t="s">
        <v>200</v>
      </c>
      <c r="F567" s="150" t="s">
        <v>1108</v>
      </c>
      <c r="I567" s="151"/>
      <c r="L567" s="32"/>
      <c r="M567" s="152"/>
      <c r="T567" s="56"/>
      <c r="AT567" s="17" t="s">
        <v>200</v>
      </c>
      <c r="AU567" s="17" t="s">
        <v>85</v>
      </c>
    </row>
    <row r="568" spans="2:65" s="13" customFormat="1">
      <c r="B568" s="167"/>
      <c r="D568" s="153" t="s">
        <v>256</v>
      </c>
      <c r="E568" s="168" t="s">
        <v>1</v>
      </c>
      <c r="F568" s="169" t="s">
        <v>1109</v>
      </c>
      <c r="H568" s="168" t="s">
        <v>1</v>
      </c>
      <c r="I568" s="170"/>
      <c r="L568" s="167"/>
      <c r="M568" s="171"/>
      <c r="T568" s="172"/>
      <c r="AT568" s="168" t="s">
        <v>256</v>
      </c>
      <c r="AU568" s="168" t="s">
        <v>85</v>
      </c>
      <c r="AV568" s="13" t="s">
        <v>83</v>
      </c>
      <c r="AW568" s="13" t="s">
        <v>32</v>
      </c>
      <c r="AX568" s="13" t="s">
        <v>76</v>
      </c>
      <c r="AY568" s="168" t="s">
        <v>190</v>
      </c>
    </row>
    <row r="569" spans="2:65" s="12" customFormat="1">
      <c r="B569" s="160"/>
      <c r="D569" s="153" t="s">
        <v>256</v>
      </c>
      <c r="E569" s="161" t="s">
        <v>1</v>
      </c>
      <c r="F569" s="162" t="s">
        <v>1062</v>
      </c>
      <c r="H569" s="163">
        <v>102</v>
      </c>
      <c r="I569" s="164"/>
      <c r="L569" s="160"/>
      <c r="M569" s="165"/>
      <c r="T569" s="166"/>
      <c r="AT569" s="161" t="s">
        <v>256</v>
      </c>
      <c r="AU569" s="161" t="s">
        <v>85</v>
      </c>
      <c r="AV569" s="12" t="s">
        <v>85</v>
      </c>
      <c r="AW569" s="12" t="s">
        <v>32</v>
      </c>
      <c r="AX569" s="12" t="s">
        <v>83</v>
      </c>
      <c r="AY569" s="161" t="s">
        <v>190</v>
      </c>
    </row>
    <row r="570" spans="2:65" s="1" customFormat="1" ht="24.2" customHeight="1">
      <c r="B570" s="32"/>
      <c r="C570" s="136" t="s">
        <v>1110</v>
      </c>
      <c r="D570" s="136" t="s">
        <v>193</v>
      </c>
      <c r="E570" s="137" t="s">
        <v>1111</v>
      </c>
      <c r="F570" s="138" t="s">
        <v>1112</v>
      </c>
      <c r="G570" s="139" t="s">
        <v>435</v>
      </c>
      <c r="H570" s="140">
        <v>105.5</v>
      </c>
      <c r="I570" s="141"/>
      <c r="J570" s="142">
        <f>ROUND(I570*H570,2)</f>
        <v>0</v>
      </c>
      <c r="K570" s="138" t="s">
        <v>197</v>
      </c>
      <c r="L570" s="32"/>
      <c r="M570" s="143" t="s">
        <v>1</v>
      </c>
      <c r="N570" s="144" t="s">
        <v>41</v>
      </c>
      <c r="P570" s="145">
        <f>O570*H570</f>
        <v>0</v>
      </c>
      <c r="Q570" s="145">
        <v>0</v>
      </c>
      <c r="R570" s="145">
        <f>Q570*H570</f>
        <v>0</v>
      </c>
      <c r="S570" s="145">
        <v>0</v>
      </c>
      <c r="T570" s="146">
        <f>S570*H570</f>
        <v>0</v>
      </c>
      <c r="AR570" s="147" t="s">
        <v>217</v>
      </c>
      <c r="AT570" s="147" t="s">
        <v>193</v>
      </c>
      <c r="AU570" s="147" t="s">
        <v>85</v>
      </c>
      <c r="AY570" s="17" t="s">
        <v>190</v>
      </c>
      <c r="BE570" s="148">
        <f>IF(N570="základní",J570,0)</f>
        <v>0</v>
      </c>
      <c r="BF570" s="148">
        <f>IF(N570="snížená",J570,0)</f>
        <v>0</v>
      </c>
      <c r="BG570" s="148">
        <f>IF(N570="zákl. přenesená",J570,0)</f>
        <v>0</v>
      </c>
      <c r="BH570" s="148">
        <f>IF(N570="sníž. přenesená",J570,0)</f>
        <v>0</v>
      </c>
      <c r="BI570" s="148">
        <f>IF(N570="nulová",J570,0)</f>
        <v>0</v>
      </c>
      <c r="BJ570" s="17" t="s">
        <v>83</v>
      </c>
      <c r="BK570" s="148">
        <f>ROUND(I570*H570,2)</f>
        <v>0</v>
      </c>
      <c r="BL570" s="17" t="s">
        <v>217</v>
      </c>
      <c r="BM570" s="147" t="s">
        <v>1113</v>
      </c>
    </row>
    <row r="571" spans="2:65" s="1" customFormat="1">
      <c r="B571" s="32"/>
      <c r="D571" s="149" t="s">
        <v>200</v>
      </c>
      <c r="F571" s="150" t="s">
        <v>1114</v>
      </c>
      <c r="I571" s="151"/>
      <c r="L571" s="32"/>
      <c r="M571" s="152"/>
      <c r="T571" s="56"/>
      <c r="AT571" s="17" t="s">
        <v>200</v>
      </c>
      <c r="AU571" s="17" t="s">
        <v>85</v>
      </c>
    </row>
    <row r="572" spans="2:65" s="13" customFormat="1">
      <c r="B572" s="167"/>
      <c r="D572" s="153" t="s">
        <v>256</v>
      </c>
      <c r="E572" s="168" t="s">
        <v>1</v>
      </c>
      <c r="F572" s="169" t="s">
        <v>1061</v>
      </c>
      <c r="H572" s="168" t="s">
        <v>1</v>
      </c>
      <c r="I572" s="170"/>
      <c r="L572" s="167"/>
      <c r="M572" s="171"/>
      <c r="T572" s="172"/>
      <c r="AT572" s="168" t="s">
        <v>256</v>
      </c>
      <c r="AU572" s="168" t="s">
        <v>85</v>
      </c>
      <c r="AV572" s="13" t="s">
        <v>83</v>
      </c>
      <c r="AW572" s="13" t="s">
        <v>32</v>
      </c>
      <c r="AX572" s="13" t="s">
        <v>76</v>
      </c>
      <c r="AY572" s="168" t="s">
        <v>190</v>
      </c>
    </row>
    <row r="573" spans="2:65" s="12" customFormat="1">
      <c r="B573" s="160"/>
      <c r="D573" s="153" t="s">
        <v>256</v>
      </c>
      <c r="E573" s="161" t="s">
        <v>1</v>
      </c>
      <c r="F573" s="162" t="s">
        <v>1115</v>
      </c>
      <c r="H573" s="163">
        <v>105.5</v>
      </c>
      <c r="I573" s="164"/>
      <c r="L573" s="160"/>
      <c r="M573" s="165"/>
      <c r="T573" s="166"/>
      <c r="AT573" s="161" t="s">
        <v>256</v>
      </c>
      <c r="AU573" s="161" t="s">
        <v>85</v>
      </c>
      <c r="AV573" s="12" t="s">
        <v>85</v>
      </c>
      <c r="AW573" s="12" t="s">
        <v>32</v>
      </c>
      <c r="AX573" s="12" t="s">
        <v>83</v>
      </c>
      <c r="AY573" s="161" t="s">
        <v>190</v>
      </c>
    </row>
    <row r="574" spans="2:65" s="1" customFormat="1" ht="24.2" customHeight="1">
      <c r="B574" s="32"/>
      <c r="C574" s="136" t="s">
        <v>1116</v>
      </c>
      <c r="D574" s="136" t="s">
        <v>193</v>
      </c>
      <c r="E574" s="137" t="s">
        <v>1117</v>
      </c>
      <c r="F574" s="138" t="s">
        <v>1118</v>
      </c>
      <c r="G574" s="139" t="s">
        <v>435</v>
      </c>
      <c r="H574" s="140">
        <v>105.5</v>
      </c>
      <c r="I574" s="141"/>
      <c r="J574" s="142">
        <f>ROUND(I574*H574,2)</f>
        <v>0</v>
      </c>
      <c r="K574" s="138" t="s">
        <v>197</v>
      </c>
      <c r="L574" s="32"/>
      <c r="M574" s="143" t="s">
        <v>1</v>
      </c>
      <c r="N574" s="144" t="s">
        <v>41</v>
      </c>
      <c r="P574" s="145">
        <f>O574*H574</f>
        <v>0</v>
      </c>
      <c r="Q574" s="145">
        <v>0</v>
      </c>
      <c r="R574" s="145">
        <f>Q574*H574</f>
        <v>0</v>
      </c>
      <c r="S574" s="145">
        <v>0</v>
      </c>
      <c r="T574" s="146">
        <f>S574*H574</f>
        <v>0</v>
      </c>
      <c r="AR574" s="147" t="s">
        <v>217</v>
      </c>
      <c r="AT574" s="147" t="s">
        <v>193</v>
      </c>
      <c r="AU574" s="147" t="s">
        <v>85</v>
      </c>
      <c r="AY574" s="17" t="s">
        <v>190</v>
      </c>
      <c r="BE574" s="148">
        <f>IF(N574="základní",J574,0)</f>
        <v>0</v>
      </c>
      <c r="BF574" s="148">
        <f>IF(N574="snížená",J574,0)</f>
        <v>0</v>
      </c>
      <c r="BG574" s="148">
        <f>IF(N574="zákl. přenesená",J574,0)</f>
        <v>0</v>
      </c>
      <c r="BH574" s="148">
        <f>IF(N574="sníž. přenesená",J574,0)</f>
        <v>0</v>
      </c>
      <c r="BI574" s="148">
        <f>IF(N574="nulová",J574,0)</f>
        <v>0</v>
      </c>
      <c r="BJ574" s="17" t="s">
        <v>83</v>
      </c>
      <c r="BK574" s="148">
        <f>ROUND(I574*H574,2)</f>
        <v>0</v>
      </c>
      <c r="BL574" s="17" t="s">
        <v>217</v>
      </c>
      <c r="BM574" s="147" t="s">
        <v>1119</v>
      </c>
    </row>
    <row r="575" spans="2:65" s="1" customFormat="1">
      <c r="B575" s="32"/>
      <c r="D575" s="149" t="s">
        <v>200</v>
      </c>
      <c r="F575" s="150" t="s">
        <v>1120</v>
      </c>
      <c r="I575" s="151"/>
      <c r="L575" s="32"/>
      <c r="M575" s="152"/>
      <c r="T575" s="56"/>
      <c r="AT575" s="17" t="s">
        <v>200</v>
      </c>
      <c r="AU575" s="17" t="s">
        <v>85</v>
      </c>
    </row>
    <row r="576" spans="2:65" s="13" customFormat="1">
      <c r="B576" s="167"/>
      <c r="D576" s="153" t="s">
        <v>256</v>
      </c>
      <c r="E576" s="168" t="s">
        <v>1</v>
      </c>
      <c r="F576" s="169" t="s">
        <v>1061</v>
      </c>
      <c r="H576" s="168" t="s">
        <v>1</v>
      </c>
      <c r="I576" s="170"/>
      <c r="L576" s="167"/>
      <c r="M576" s="171"/>
      <c r="T576" s="172"/>
      <c r="AT576" s="168" t="s">
        <v>256</v>
      </c>
      <c r="AU576" s="168" t="s">
        <v>85</v>
      </c>
      <c r="AV576" s="13" t="s">
        <v>83</v>
      </c>
      <c r="AW576" s="13" t="s">
        <v>32</v>
      </c>
      <c r="AX576" s="13" t="s">
        <v>76</v>
      </c>
      <c r="AY576" s="168" t="s">
        <v>190</v>
      </c>
    </row>
    <row r="577" spans="2:65" s="12" customFormat="1">
      <c r="B577" s="160"/>
      <c r="D577" s="153" t="s">
        <v>256</v>
      </c>
      <c r="E577" s="161" t="s">
        <v>1</v>
      </c>
      <c r="F577" s="162" t="s">
        <v>1115</v>
      </c>
      <c r="H577" s="163">
        <v>105.5</v>
      </c>
      <c r="I577" s="164"/>
      <c r="L577" s="160"/>
      <c r="M577" s="165"/>
      <c r="T577" s="166"/>
      <c r="AT577" s="161" t="s">
        <v>256</v>
      </c>
      <c r="AU577" s="161" t="s">
        <v>85</v>
      </c>
      <c r="AV577" s="12" t="s">
        <v>85</v>
      </c>
      <c r="AW577" s="12" t="s">
        <v>32</v>
      </c>
      <c r="AX577" s="12" t="s">
        <v>83</v>
      </c>
      <c r="AY577" s="161" t="s">
        <v>190</v>
      </c>
    </row>
    <row r="578" spans="2:65" s="1" customFormat="1" ht="33" customHeight="1">
      <c r="B578" s="32"/>
      <c r="C578" s="136" t="s">
        <v>1121</v>
      </c>
      <c r="D578" s="136" t="s">
        <v>193</v>
      </c>
      <c r="E578" s="137" t="s">
        <v>1122</v>
      </c>
      <c r="F578" s="138" t="s">
        <v>1123</v>
      </c>
      <c r="G578" s="139" t="s">
        <v>253</v>
      </c>
      <c r="H578" s="140">
        <v>9.9</v>
      </c>
      <c r="I578" s="141"/>
      <c r="J578" s="142">
        <f>ROUND(I578*H578,2)</f>
        <v>0</v>
      </c>
      <c r="K578" s="138" t="s">
        <v>197</v>
      </c>
      <c r="L578" s="32"/>
      <c r="M578" s="143" t="s">
        <v>1</v>
      </c>
      <c r="N578" s="144" t="s">
        <v>41</v>
      </c>
      <c r="P578" s="145">
        <f>O578*H578</f>
        <v>0</v>
      </c>
      <c r="Q578" s="145">
        <v>2.07E-2</v>
      </c>
      <c r="R578" s="145">
        <f>Q578*H578</f>
        <v>0.20493</v>
      </c>
      <c r="S578" s="145">
        <v>0</v>
      </c>
      <c r="T578" s="146">
        <f>S578*H578</f>
        <v>0</v>
      </c>
      <c r="AR578" s="147" t="s">
        <v>217</v>
      </c>
      <c r="AT578" s="147" t="s">
        <v>193</v>
      </c>
      <c r="AU578" s="147" t="s">
        <v>85</v>
      </c>
      <c r="AY578" s="17" t="s">
        <v>190</v>
      </c>
      <c r="BE578" s="148">
        <f>IF(N578="základní",J578,0)</f>
        <v>0</v>
      </c>
      <c r="BF578" s="148">
        <f>IF(N578="snížená",J578,0)</f>
        <v>0</v>
      </c>
      <c r="BG578" s="148">
        <f>IF(N578="zákl. přenesená",J578,0)</f>
        <v>0</v>
      </c>
      <c r="BH578" s="148">
        <f>IF(N578="sníž. přenesená",J578,0)</f>
        <v>0</v>
      </c>
      <c r="BI578" s="148">
        <f>IF(N578="nulová",J578,0)</f>
        <v>0</v>
      </c>
      <c r="BJ578" s="17" t="s">
        <v>83</v>
      </c>
      <c r="BK578" s="148">
        <f>ROUND(I578*H578,2)</f>
        <v>0</v>
      </c>
      <c r="BL578" s="17" t="s">
        <v>217</v>
      </c>
      <c r="BM578" s="147" t="s">
        <v>1124</v>
      </c>
    </row>
    <row r="579" spans="2:65" s="1" customFormat="1">
      <c r="B579" s="32"/>
      <c r="D579" s="149" t="s">
        <v>200</v>
      </c>
      <c r="F579" s="150" t="s">
        <v>1125</v>
      </c>
      <c r="I579" s="151"/>
      <c r="L579" s="32"/>
      <c r="M579" s="152"/>
      <c r="T579" s="56"/>
      <c r="AT579" s="17" t="s">
        <v>200</v>
      </c>
      <c r="AU579" s="17" t="s">
        <v>85</v>
      </c>
    </row>
    <row r="580" spans="2:65" s="12" customFormat="1">
      <c r="B580" s="160"/>
      <c r="D580" s="153" t="s">
        <v>256</v>
      </c>
      <c r="E580" s="161" t="s">
        <v>1</v>
      </c>
      <c r="F580" s="162" t="s">
        <v>1126</v>
      </c>
      <c r="H580" s="163">
        <v>9.9</v>
      </c>
      <c r="I580" s="164"/>
      <c r="L580" s="160"/>
      <c r="M580" s="165"/>
      <c r="T580" s="166"/>
      <c r="AT580" s="161" t="s">
        <v>256</v>
      </c>
      <c r="AU580" s="161" t="s">
        <v>85</v>
      </c>
      <c r="AV580" s="12" t="s">
        <v>85</v>
      </c>
      <c r="AW580" s="12" t="s">
        <v>32</v>
      </c>
      <c r="AX580" s="12" t="s">
        <v>83</v>
      </c>
      <c r="AY580" s="161" t="s">
        <v>190</v>
      </c>
    </row>
    <row r="581" spans="2:65" s="1" customFormat="1" ht="55.5" customHeight="1">
      <c r="B581" s="32"/>
      <c r="C581" s="136" t="s">
        <v>1127</v>
      </c>
      <c r="D581" s="136" t="s">
        <v>193</v>
      </c>
      <c r="E581" s="137" t="s">
        <v>1128</v>
      </c>
      <c r="F581" s="138" t="s">
        <v>1129</v>
      </c>
      <c r="G581" s="139" t="s">
        <v>435</v>
      </c>
      <c r="H581" s="140">
        <v>96</v>
      </c>
      <c r="I581" s="141"/>
      <c r="J581" s="142">
        <f>ROUND(I581*H581,2)</f>
        <v>0</v>
      </c>
      <c r="K581" s="138" t="s">
        <v>197</v>
      </c>
      <c r="L581" s="32"/>
      <c r="M581" s="143" t="s">
        <v>1</v>
      </c>
      <c r="N581" s="144" t="s">
        <v>41</v>
      </c>
      <c r="P581" s="145">
        <f>O581*H581</f>
        <v>0</v>
      </c>
      <c r="Q581" s="145">
        <v>0.16370999999999999</v>
      </c>
      <c r="R581" s="145">
        <f>Q581*H581</f>
        <v>15.716159999999999</v>
      </c>
      <c r="S581" s="145">
        <v>0</v>
      </c>
      <c r="T581" s="146">
        <f>S581*H581</f>
        <v>0</v>
      </c>
      <c r="AR581" s="147" t="s">
        <v>217</v>
      </c>
      <c r="AT581" s="147" t="s">
        <v>193</v>
      </c>
      <c r="AU581" s="147" t="s">
        <v>85</v>
      </c>
      <c r="AY581" s="17" t="s">
        <v>190</v>
      </c>
      <c r="BE581" s="148">
        <f>IF(N581="základní",J581,0)</f>
        <v>0</v>
      </c>
      <c r="BF581" s="148">
        <f>IF(N581="snížená",J581,0)</f>
        <v>0</v>
      </c>
      <c r="BG581" s="148">
        <f>IF(N581="zákl. přenesená",J581,0)</f>
        <v>0</v>
      </c>
      <c r="BH581" s="148">
        <f>IF(N581="sníž. přenesená",J581,0)</f>
        <v>0</v>
      </c>
      <c r="BI581" s="148">
        <f>IF(N581="nulová",J581,0)</f>
        <v>0</v>
      </c>
      <c r="BJ581" s="17" t="s">
        <v>83</v>
      </c>
      <c r="BK581" s="148">
        <f>ROUND(I581*H581,2)</f>
        <v>0</v>
      </c>
      <c r="BL581" s="17" t="s">
        <v>217</v>
      </c>
      <c r="BM581" s="147" t="s">
        <v>1130</v>
      </c>
    </row>
    <row r="582" spans="2:65" s="1" customFormat="1">
      <c r="B582" s="32"/>
      <c r="D582" s="149" t="s">
        <v>200</v>
      </c>
      <c r="F582" s="150" t="s">
        <v>1131</v>
      </c>
      <c r="I582" s="151"/>
      <c r="L582" s="32"/>
      <c r="M582" s="152"/>
      <c r="T582" s="56"/>
      <c r="AT582" s="17" t="s">
        <v>200</v>
      </c>
      <c r="AU582" s="17" t="s">
        <v>85</v>
      </c>
    </row>
    <row r="583" spans="2:65" s="12" customFormat="1">
      <c r="B583" s="160"/>
      <c r="D583" s="153" t="s">
        <v>256</v>
      </c>
      <c r="E583" s="161" t="s">
        <v>1</v>
      </c>
      <c r="F583" s="162" t="s">
        <v>1132</v>
      </c>
      <c r="H583" s="163">
        <v>96</v>
      </c>
      <c r="I583" s="164"/>
      <c r="L583" s="160"/>
      <c r="M583" s="165"/>
      <c r="T583" s="166"/>
      <c r="AT583" s="161" t="s">
        <v>256</v>
      </c>
      <c r="AU583" s="161" t="s">
        <v>85</v>
      </c>
      <c r="AV583" s="12" t="s">
        <v>85</v>
      </c>
      <c r="AW583" s="12" t="s">
        <v>32</v>
      </c>
      <c r="AX583" s="12" t="s">
        <v>83</v>
      </c>
      <c r="AY583" s="161" t="s">
        <v>190</v>
      </c>
    </row>
    <row r="584" spans="2:65" s="1" customFormat="1" ht="24.2" customHeight="1">
      <c r="B584" s="32"/>
      <c r="C584" s="183" t="s">
        <v>1133</v>
      </c>
      <c r="D584" s="183" t="s">
        <v>615</v>
      </c>
      <c r="E584" s="184" t="s">
        <v>1134</v>
      </c>
      <c r="F584" s="185" t="s">
        <v>1135</v>
      </c>
      <c r="G584" s="186" t="s">
        <v>271</v>
      </c>
      <c r="H584" s="187">
        <v>384</v>
      </c>
      <c r="I584" s="188"/>
      <c r="J584" s="189">
        <f>ROUND(I584*H584,2)</f>
        <v>0</v>
      </c>
      <c r="K584" s="185" t="s">
        <v>1</v>
      </c>
      <c r="L584" s="190"/>
      <c r="M584" s="191" t="s">
        <v>1</v>
      </c>
      <c r="N584" s="192" t="s">
        <v>41</v>
      </c>
      <c r="P584" s="145">
        <f>O584*H584</f>
        <v>0</v>
      </c>
      <c r="Q584" s="145">
        <v>3.5110000000000002E-2</v>
      </c>
      <c r="R584" s="145">
        <f>Q584*H584</f>
        <v>13.482240000000001</v>
      </c>
      <c r="S584" s="145">
        <v>0</v>
      </c>
      <c r="T584" s="146">
        <f>S584*H584</f>
        <v>0</v>
      </c>
      <c r="AR584" s="147" t="s">
        <v>500</v>
      </c>
      <c r="AT584" s="147" t="s">
        <v>615</v>
      </c>
      <c r="AU584" s="147" t="s">
        <v>85</v>
      </c>
      <c r="AY584" s="17" t="s">
        <v>190</v>
      </c>
      <c r="BE584" s="148">
        <f>IF(N584="základní",J584,0)</f>
        <v>0</v>
      </c>
      <c r="BF584" s="148">
        <f>IF(N584="snížená",J584,0)</f>
        <v>0</v>
      </c>
      <c r="BG584" s="148">
        <f>IF(N584="zákl. přenesená",J584,0)</f>
        <v>0</v>
      </c>
      <c r="BH584" s="148">
        <f>IF(N584="sníž. přenesená",J584,0)</f>
        <v>0</v>
      </c>
      <c r="BI584" s="148">
        <f>IF(N584="nulová",J584,0)</f>
        <v>0</v>
      </c>
      <c r="BJ584" s="17" t="s">
        <v>83</v>
      </c>
      <c r="BK584" s="148">
        <f>ROUND(I584*H584,2)</f>
        <v>0</v>
      </c>
      <c r="BL584" s="17" t="s">
        <v>217</v>
      </c>
      <c r="BM584" s="147" t="s">
        <v>1136</v>
      </c>
    </row>
    <row r="585" spans="2:65" s="1" customFormat="1">
      <c r="B585" s="32"/>
      <c r="D585" s="153" t="s">
        <v>202</v>
      </c>
      <c r="F585" s="154" t="s">
        <v>1137</v>
      </c>
      <c r="I585" s="151"/>
      <c r="L585" s="32"/>
      <c r="M585" s="152"/>
      <c r="T585" s="56"/>
      <c r="AT585" s="17" t="s">
        <v>202</v>
      </c>
      <c r="AU585" s="17" t="s">
        <v>85</v>
      </c>
    </row>
    <row r="586" spans="2:65" s="12" customFormat="1">
      <c r="B586" s="160"/>
      <c r="D586" s="153" t="s">
        <v>256</v>
      </c>
      <c r="E586" s="161" t="s">
        <v>1</v>
      </c>
      <c r="F586" s="162" t="s">
        <v>1138</v>
      </c>
      <c r="H586" s="163">
        <v>384</v>
      </c>
      <c r="I586" s="164"/>
      <c r="L586" s="160"/>
      <c r="M586" s="165"/>
      <c r="T586" s="166"/>
      <c r="AT586" s="161" t="s">
        <v>256</v>
      </c>
      <c r="AU586" s="161" t="s">
        <v>85</v>
      </c>
      <c r="AV586" s="12" t="s">
        <v>85</v>
      </c>
      <c r="AW586" s="12" t="s">
        <v>32</v>
      </c>
      <c r="AX586" s="12" t="s">
        <v>83</v>
      </c>
      <c r="AY586" s="161" t="s">
        <v>190</v>
      </c>
    </row>
    <row r="587" spans="2:65" s="1" customFormat="1" ht="24.2" customHeight="1">
      <c r="B587" s="32"/>
      <c r="C587" s="136" t="s">
        <v>1139</v>
      </c>
      <c r="D587" s="136" t="s">
        <v>193</v>
      </c>
      <c r="E587" s="137" t="s">
        <v>1140</v>
      </c>
      <c r="F587" s="138" t="s">
        <v>1141</v>
      </c>
      <c r="G587" s="139" t="s">
        <v>435</v>
      </c>
      <c r="H587" s="140">
        <v>40</v>
      </c>
      <c r="I587" s="141"/>
      <c r="J587" s="142">
        <f>ROUND(I587*H587,2)</f>
        <v>0</v>
      </c>
      <c r="K587" s="138" t="s">
        <v>197</v>
      </c>
      <c r="L587" s="32"/>
      <c r="M587" s="143" t="s">
        <v>1</v>
      </c>
      <c r="N587" s="144" t="s">
        <v>41</v>
      </c>
      <c r="P587" s="145">
        <f>O587*H587</f>
        <v>0</v>
      </c>
      <c r="Q587" s="145">
        <v>0.29221000000000003</v>
      </c>
      <c r="R587" s="145">
        <f>Q587*H587</f>
        <v>11.688400000000001</v>
      </c>
      <c r="S587" s="145">
        <v>0</v>
      </c>
      <c r="T587" s="146">
        <f>S587*H587</f>
        <v>0</v>
      </c>
      <c r="AR587" s="147" t="s">
        <v>217</v>
      </c>
      <c r="AT587" s="147" t="s">
        <v>193</v>
      </c>
      <c r="AU587" s="147" t="s">
        <v>85</v>
      </c>
      <c r="AY587" s="17" t="s">
        <v>190</v>
      </c>
      <c r="BE587" s="148">
        <f>IF(N587="základní",J587,0)</f>
        <v>0</v>
      </c>
      <c r="BF587" s="148">
        <f>IF(N587="snížená",J587,0)</f>
        <v>0</v>
      </c>
      <c r="BG587" s="148">
        <f>IF(N587="zákl. přenesená",J587,0)</f>
        <v>0</v>
      </c>
      <c r="BH587" s="148">
        <f>IF(N587="sníž. přenesená",J587,0)</f>
        <v>0</v>
      </c>
      <c r="BI587" s="148">
        <f>IF(N587="nulová",J587,0)</f>
        <v>0</v>
      </c>
      <c r="BJ587" s="17" t="s">
        <v>83</v>
      </c>
      <c r="BK587" s="148">
        <f>ROUND(I587*H587,2)</f>
        <v>0</v>
      </c>
      <c r="BL587" s="17" t="s">
        <v>217</v>
      </c>
      <c r="BM587" s="147" t="s">
        <v>1142</v>
      </c>
    </row>
    <row r="588" spans="2:65" s="1" customFormat="1">
      <c r="B588" s="32"/>
      <c r="D588" s="149" t="s">
        <v>200</v>
      </c>
      <c r="F588" s="150" t="s">
        <v>1143</v>
      </c>
      <c r="I588" s="151"/>
      <c r="L588" s="32"/>
      <c r="M588" s="152"/>
      <c r="T588" s="56"/>
      <c r="AT588" s="17" t="s">
        <v>200</v>
      </c>
      <c r="AU588" s="17" t="s">
        <v>85</v>
      </c>
    </row>
    <row r="589" spans="2:65" s="12" customFormat="1">
      <c r="B589" s="160"/>
      <c r="D589" s="153" t="s">
        <v>256</v>
      </c>
      <c r="E589" s="161" t="s">
        <v>1</v>
      </c>
      <c r="F589" s="162" t="s">
        <v>1144</v>
      </c>
      <c r="H589" s="163">
        <v>17.5</v>
      </c>
      <c r="I589" s="164"/>
      <c r="L589" s="160"/>
      <c r="M589" s="165"/>
      <c r="T589" s="166"/>
      <c r="AT589" s="161" t="s">
        <v>256</v>
      </c>
      <c r="AU589" s="161" t="s">
        <v>85</v>
      </c>
      <c r="AV589" s="12" t="s">
        <v>85</v>
      </c>
      <c r="AW589" s="12" t="s">
        <v>32</v>
      </c>
      <c r="AX589" s="12" t="s">
        <v>76</v>
      </c>
      <c r="AY589" s="161" t="s">
        <v>190</v>
      </c>
    </row>
    <row r="590" spans="2:65" s="12" customFormat="1">
      <c r="B590" s="160"/>
      <c r="D590" s="153" t="s">
        <v>256</v>
      </c>
      <c r="E590" s="161" t="s">
        <v>1</v>
      </c>
      <c r="F590" s="162" t="s">
        <v>1145</v>
      </c>
      <c r="H590" s="163">
        <v>22.5</v>
      </c>
      <c r="I590" s="164"/>
      <c r="L590" s="160"/>
      <c r="M590" s="165"/>
      <c r="T590" s="166"/>
      <c r="AT590" s="161" t="s">
        <v>256</v>
      </c>
      <c r="AU590" s="161" t="s">
        <v>85</v>
      </c>
      <c r="AV590" s="12" t="s">
        <v>85</v>
      </c>
      <c r="AW590" s="12" t="s">
        <v>32</v>
      </c>
      <c r="AX590" s="12" t="s">
        <v>76</v>
      </c>
      <c r="AY590" s="161" t="s">
        <v>190</v>
      </c>
    </row>
    <row r="591" spans="2:65" s="14" customFormat="1">
      <c r="B591" s="173"/>
      <c r="D591" s="153" t="s">
        <v>256</v>
      </c>
      <c r="E591" s="174" t="s">
        <v>1</v>
      </c>
      <c r="F591" s="175" t="s">
        <v>267</v>
      </c>
      <c r="H591" s="176">
        <v>40</v>
      </c>
      <c r="I591" s="177"/>
      <c r="L591" s="173"/>
      <c r="M591" s="178"/>
      <c r="T591" s="179"/>
      <c r="AT591" s="174" t="s">
        <v>256</v>
      </c>
      <c r="AU591" s="174" t="s">
        <v>85</v>
      </c>
      <c r="AV591" s="14" t="s">
        <v>217</v>
      </c>
      <c r="AW591" s="14" t="s">
        <v>32</v>
      </c>
      <c r="AX591" s="14" t="s">
        <v>83</v>
      </c>
      <c r="AY591" s="174" t="s">
        <v>190</v>
      </c>
    </row>
    <row r="592" spans="2:65" s="1" customFormat="1" ht="16.5" customHeight="1">
      <c r="B592" s="32"/>
      <c r="C592" s="183" t="s">
        <v>1146</v>
      </c>
      <c r="D592" s="183" t="s">
        <v>615</v>
      </c>
      <c r="E592" s="184" t="s">
        <v>1147</v>
      </c>
      <c r="F592" s="185" t="s">
        <v>1148</v>
      </c>
      <c r="G592" s="186" t="s">
        <v>271</v>
      </c>
      <c r="H592" s="187">
        <v>37</v>
      </c>
      <c r="I592" s="188"/>
      <c r="J592" s="189">
        <f>ROUND(I592*H592,2)</f>
        <v>0</v>
      </c>
      <c r="K592" s="185" t="s">
        <v>1</v>
      </c>
      <c r="L592" s="190"/>
      <c r="M592" s="191" t="s">
        <v>1</v>
      </c>
      <c r="N592" s="192" t="s">
        <v>41</v>
      </c>
      <c r="P592" s="145">
        <f>O592*H592</f>
        <v>0</v>
      </c>
      <c r="Q592" s="145">
        <v>0.11252</v>
      </c>
      <c r="R592" s="145">
        <f>Q592*H592</f>
        <v>4.1632400000000001</v>
      </c>
      <c r="S592" s="145">
        <v>0</v>
      </c>
      <c r="T592" s="146">
        <f>S592*H592</f>
        <v>0</v>
      </c>
      <c r="AR592" s="147" t="s">
        <v>500</v>
      </c>
      <c r="AT592" s="147" t="s">
        <v>615</v>
      </c>
      <c r="AU592" s="147" t="s">
        <v>85</v>
      </c>
      <c r="AY592" s="17" t="s">
        <v>190</v>
      </c>
      <c r="BE592" s="148">
        <f>IF(N592="základní",J592,0)</f>
        <v>0</v>
      </c>
      <c r="BF592" s="148">
        <f>IF(N592="snížená",J592,0)</f>
        <v>0</v>
      </c>
      <c r="BG592" s="148">
        <f>IF(N592="zákl. přenesená",J592,0)</f>
        <v>0</v>
      </c>
      <c r="BH592" s="148">
        <f>IF(N592="sníž. přenesená",J592,0)</f>
        <v>0</v>
      </c>
      <c r="BI592" s="148">
        <f>IF(N592="nulová",J592,0)</f>
        <v>0</v>
      </c>
      <c r="BJ592" s="17" t="s">
        <v>83</v>
      </c>
      <c r="BK592" s="148">
        <f>ROUND(I592*H592,2)</f>
        <v>0</v>
      </c>
      <c r="BL592" s="17" t="s">
        <v>217</v>
      </c>
      <c r="BM592" s="147" t="s">
        <v>1149</v>
      </c>
    </row>
    <row r="593" spans="2:65" s="1" customFormat="1">
      <c r="B593" s="32"/>
      <c r="D593" s="153" t="s">
        <v>202</v>
      </c>
      <c r="F593" s="154" t="s">
        <v>1150</v>
      </c>
      <c r="I593" s="151"/>
      <c r="L593" s="32"/>
      <c r="M593" s="152"/>
      <c r="T593" s="56"/>
      <c r="AT593" s="17" t="s">
        <v>202</v>
      </c>
      <c r="AU593" s="17" t="s">
        <v>85</v>
      </c>
    </row>
    <row r="594" spans="2:65" s="12" customFormat="1">
      <c r="B594" s="160"/>
      <c r="D594" s="153" t="s">
        <v>256</v>
      </c>
      <c r="E594" s="161" t="s">
        <v>1</v>
      </c>
      <c r="F594" s="162" t="s">
        <v>1151</v>
      </c>
      <c r="H594" s="163">
        <v>16</v>
      </c>
      <c r="I594" s="164"/>
      <c r="L594" s="160"/>
      <c r="M594" s="165"/>
      <c r="T594" s="166"/>
      <c r="AT594" s="161" t="s">
        <v>256</v>
      </c>
      <c r="AU594" s="161" t="s">
        <v>85</v>
      </c>
      <c r="AV594" s="12" t="s">
        <v>85</v>
      </c>
      <c r="AW594" s="12" t="s">
        <v>32</v>
      </c>
      <c r="AX594" s="12" t="s">
        <v>76</v>
      </c>
      <c r="AY594" s="161" t="s">
        <v>190</v>
      </c>
    </row>
    <row r="595" spans="2:65" s="12" customFormat="1">
      <c r="B595" s="160"/>
      <c r="D595" s="153" t="s">
        <v>256</v>
      </c>
      <c r="E595" s="161" t="s">
        <v>1</v>
      </c>
      <c r="F595" s="162" t="s">
        <v>1152</v>
      </c>
      <c r="H595" s="163">
        <v>21</v>
      </c>
      <c r="I595" s="164"/>
      <c r="L595" s="160"/>
      <c r="M595" s="165"/>
      <c r="T595" s="166"/>
      <c r="AT595" s="161" t="s">
        <v>256</v>
      </c>
      <c r="AU595" s="161" t="s">
        <v>85</v>
      </c>
      <c r="AV595" s="12" t="s">
        <v>85</v>
      </c>
      <c r="AW595" s="12" t="s">
        <v>32</v>
      </c>
      <c r="AX595" s="12" t="s">
        <v>76</v>
      </c>
      <c r="AY595" s="161" t="s">
        <v>190</v>
      </c>
    </row>
    <row r="596" spans="2:65" s="14" customFormat="1">
      <c r="B596" s="173"/>
      <c r="D596" s="153" t="s">
        <v>256</v>
      </c>
      <c r="E596" s="174" t="s">
        <v>1</v>
      </c>
      <c r="F596" s="175" t="s">
        <v>267</v>
      </c>
      <c r="H596" s="176">
        <v>37</v>
      </c>
      <c r="I596" s="177"/>
      <c r="L596" s="173"/>
      <c r="M596" s="178"/>
      <c r="T596" s="179"/>
      <c r="AT596" s="174" t="s">
        <v>256</v>
      </c>
      <c r="AU596" s="174" t="s">
        <v>85</v>
      </c>
      <c r="AV596" s="14" t="s">
        <v>217</v>
      </c>
      <c r="AW596" s="14" t="s">
        <v>32</v>
      </c>
      <c r="AX596" s="14" t="s">
        <v>83</v>
      </c>
      <c r="AY596" s="174" t="s">
        <v>190</v>
      </c>
    </row>
    <row r="597" spans="2:65" s="1" customFormat="1" ht="24.2" customHeight="1">
      <c r="B597" s="32"/>
      <c r="C597" s="183" t="s">
        <v>1153</v>
      </c>
      <c r="D597" s="183" t="s">
        <v>615</v>
      </c>
      <c r="E597" s="184" t="s">
        <v>1154</v>
      </c>
      <c r="F597" s="185" t="s">
        <v>1155</v>
      </c>
      <c r="G597" s="186" t="s">
        <v>271</v>
      </c>
      <c r="H597" s="187">
        <v>2</v>
      </c>
      <c r="I597" s="188"/>
      <c r="J597" s="189">
        <f>ROUND(I597*H597,2)</f>
        <v>0</v>
      </c>
      <c r="K597" s="185" t="s">
        <v>1</v>
      </c>
      <c r="L597" s="190"/>
      <c r="M597" s="191" t="s">
        <v>1</v>
      </c>
      <c r="N597" s="192" t="s">
        <v>41</v>
      </c>
      <c r="P597" s="145">
        <f>O597*H597</f>
        <v>0</v>
      </c>
      <c r="Q597" s="145">
        <v>7.2700000000000001E-2</v>
      </c>
      <c r="R597" s="145">
        <f>Q597*H597</f>
        <v>0.1454</v>
      </c>
      <c r="S597" s="145">
        <v>0</v>
      </c>
      <c r="T597" s="146">
        <f>S597*H597</f>
        <v>0</v>
      </c>
      <c r="AR597" s="147" t="s">
        <v>500</v>
      </c>
      <c r="AT597" s="147" t="s">
        <v>615</v>
      </c>
      <c r="AU597" s="147" t="s">
        <v>85</v>
      </c>
      <c r="AY597" s="17" t="s">
        <v>190</v>
      </c>
      <c r="BE597" s="148">
        <f>IF(N597="základní",J597,0)</f>
        <v>0</v>
      </c>
      <c r="BF597" s="148">
        <f>IF(N597="snížená",J597,0)</f>
        <v>0</v>
      </c>
      <c r="BG597" s="148">
        <f>IF(N597="zákl. přenesená",J597,0)</f>
        <v>0</v>
      </c>
      <c r="BH597" s="148">
        <f>IF(N597="sníž. přenesená",J597,0)</f>
        <v>0</v>
      </c>
      <c r="BI597" s="148">
        <f>IF(N597="nulová",J597,0)</f>
        <v>0</v>
      </c>
      <c r="BJ597" s="17" t="s">
        <v>83</v>
      </c>
      <c r="BK597" s="148">
        <f>ROUND(I597*H597,2)</f>
        <v>0</v>
      </c>
      <c r="BL597" s="17" t="s">
        <v>217</v>
      </c>
      <c r="BM597" s="147" t="s">
        <v>1156</v>
      </c>
    </row>
    <row r="598" spans="2:65" s="1" customFormat="1">
      <c r="B598" s="32"/>
      <c r="D598" s="153" t="s">
        <v>202</v>
      </c>
      <c r="F598" s="154" t="s">
        <v>1157</v>
      </c>
      <c r="I598" s="151"/>
      <c r="L598" s="32"/>
      <c r="M598" s="152"/>
      <c r="T598" s="56"/>
      <c r="AT598" s="17" t="s">
        <v>202</v>
      </c>
      <c r="AU598" s="17" t="s">
        <v>85</v>
      </c>
    </row>
    <row r="599" spans="2:65" s="12" customFormat="1">
      <c r="B599" s="160"/>
      <c r="D599" s="153" t="s">
        <v>256</v>
      </c>
      <c r="E599" s="161" t="s">
        <v>1</v>
      </c>
      <c r="F599" s="162" t="s">
        <v>1158</v>
      </c>
      <c r="H599" s="163">
        <v>1</v>
      </c>
      <c r="I599" s="164"/>
      <c r="L599" s="160"/>
      <c r="M599" s="165"/>
      <c r="T599" s="166"/>
      <c r="AT599" s="161" t="s">
        <v>256</v>
      </c>
      <c r="AU599" s="161" t="s">
        <v>85</v>
      </c>
      <c r="AV599" s="12" t="s">
        <v>85</v>
      </c>
      <c r="AW599" s="12" t="s">
        <v>32</v>
      </c>
      <c r="AX599" s="12" t="s">
        <v>76</v>
      </c>
      <c r="AY599" s="161" t="s">
        <v>190</v>
      </c>
    </row>
    <row r="600" spans="2:65" s="12" customFormat="1">
      <c r="B600" s="160"/>
      <c r="D600" s="153" t="s">
        <v>256</v>
      </c>
      <c r="E600" s="161" t="s">
        <v>1</v>
      </c>
      <c r="F600" s="162" t="s">
        <v>1159</v>
      </c>
      <c r="H600" s="163">
        <v>1</v>
      </c>
      <c r="I600" s="164"/>
      <c r="L600" s="160"/>
      <c r="M600" s="165"/>
      <c r="T600" s="166"/>
      <c r="AT600" s="161" t="s">
        <v>256</v>
      </c>
      <c r="AU600" s="161" t="s">
        <v>85</v>
      </c>
      <c r="AV600" s="12" t="s">
        <v>85</v>
      </c>
      <c r="AW600" s="12" t="s">
        <v>32</v>
      </c>
      <c r="AX600" s="12" t="s">
        <v>76</v>
      </c>
      <c r="AY600" s="161" t="s">
        <v>190</v>
      </c>
    </row>
    <row r="601" spans="2:65" s="14" customFormat="1">
      <c r="B601" s="173"/>
      <c r="D601" s="153" t="s">
        <v>256</v>
      </c>
      <c r="E601" s="174" t="s">
        <v>1</v>
      </c>
      <c r="F601" s="175" t="s">
        <v>267</v>
      </c>
      <c r="H601" s="176">
        <v>2</v>
      </c>
      <c r="I601" s="177"/>
      <c r="L601" s="173"/>
      <c r="M601" s="178"/>
      <c r="T601" s="179"/>
      <c r="AT601" s="174" t="s">
        <v>256</v>
      </c>
      <c r="AU601" s="174" t="s">
        <v>85</v>
      </c>
      <c r="AV601" s="14" t="s">
        <v>217</v>
      </c>
      <c r="AW601" s="14" t="s">
        <v>32</v>
      </c>
      <c r="AX601" s="14" t="s">
        <v>83</v>
      </c>
      <c r="AY601" s="174" t="s">
        <v>190</v>
      </c>
    </row>
    <row r="602" spans="2:65" s="1" customFormat="1" ht="24.2" customHeight="1">
      <c r="B602" s="32"/>
      <c r="C602" s="183" t="s">
        <v>1160</v>
      </c>
      <c r="D602" s="183" t="s">
        <v>615</v>
      </c>
      <c r="E602" s="184" t="s">
        <v>1161</v>
      </c>
      <c r="F602" s="185" t="s">
        <v>1162</v>
      </c>
      <c r="G602" s="186" t="s">
        <v>271</v>
      </c>
      <c r="H602" s="187">
        <v>2</v>
      </c>
      <c r="I602" s="188"/>
      <c r="J602" s="189">
        <f>ROUND(I602*H602,2)</f>
        <v>0</v>
      </c>
      <c r="K602" s="185" t="s">
        <v>1</v>
      </c>
      <c r="L602" s="190"/>
      <c r="M602" s="191" t="s">
        <v>1</v>
      </c>
      <c r="N602" s="192" t="s">
        <v>41</v>
      </c>
      <c r="P602" s="145">
        <f>O602*H602</f>
        <v>0</v>
      </c>
      <c r="Q602" s="145">
        <v>7.0400000000000004E-2</v>
      </c>
      <c r="R602" s="145">
        <f>Q602*H602</f>
        <v>0.14080000000000001</v>
      </c>
      <c r="S602" s="145">
        <v>0</v>
      </c>
      <c r="T602" s="146">
        <f>S602*H602</f>
        <v>0</v>
      </c>
      <c r="AR602" s="147" t="s">
        <v>500</v>
      </c>
      <c r="AT602" s="147" t="s">
        <v>615</v>
      </c>
      <c r="AU602" s="147" t="s">
        <v>85</v>
      </c>
      <c r="AY602" s="17" t="s">
        <v>190</v>
      </c>
      <c r="BE602" s="148">
        <f>IF(N602="základní",J602,0)</f>
        <v>0</v>
      </c>
      <c r="BF602" s="148">
        <f>IF(N602="snížená",J602,0)</f>
        <v>0</v>
      </c>
      <c r="BG602" s="148">
        <f>IF(N602="zákl. přenesená",J602,0)</f>
        <v>0</v>
      </c>
      <c r="BH602" s="148">
        <f>IF(N602="sníž. přenesená",J602,0)</f>
        <v>0</v>
      </c>
      <c r="BI602" s="148">
        <f>IF(N602="nulová",J602,0)</f>
        <v>0</v>
      </c>
      <c r="BJ602" s="17" t="s">
        <v>83</v>
      </c>
      <c r="BK602" s="148">
        <f>ROUND(I602*H602,2)</f>
        <v>0</v>
      </c>
      <c r="BL602" s="17" t="s">
        <v>217</v>
      </c>
      <c r="BM602" s="147" t="s">
        <v>1163</v>
      </c>
    </row>
    <row r="603" spans="2:65" s="1" customFormat="1">
      <c r="B603" s="32"/>
      <c r="D603" s="153" t="s">
        <v>202</v>
      </c>
      <c r="F603" s="154" t="s">
        <v>1157</v>
      </c>
      <c r="I603" s="151"/>
      <c r="L603" s="32"/>
      <c r="M603" s="152"/>
      <c r="T603" s="56"/>
      <c r="AT603" s="17" t="s">
        <v>202</v>
      </c>
      <c r="AU603" s="17" t="s">
        <v>85</v>
      </c>
    </row>
    <row r="604" spans="2:65" s="12" customFormat="1">
      <c r="B604" s="160"/>
      <c r="D604" s="153" t="s">
        <v>256</v>
      </c>
      <c r="E604" s="161" t="s">
        <v>1</v>
      </c>
      <c r="F604" s="162" t="s">
        <v>1158</v>
      </c>
      <c r="H604" s="163">
        <v>1</v>
      </c>
      <c r="I604" s="164"/>
      <c r="L604" s="160"/>
      <c r="M604" s="165"/>
      <c r="T604" s="166"/>
      <c r="AT604" s="161" t="s">
        <v>256</v>
      </c>
      <c r="AU604" s="161" t="s">
        <v>85</v>
      </c>
      <c r="AV604" s="12" t="s">
        <v>85</v>
      </c>
      <c r="AW604" s="12" t="s">
        <v>32</v>
      </c>
      <c r="AX604" s="12" t="s">
        <v>76</v>
      </c>
      <c r="AY604" s="161" t="s">
        <v>190</v>
      </c>
    </row>
    <row r="605" spans="2:65" s="12" customFormat="1">
      <c r="B605" s="160"/>
      <c r="D605" s="153" t="s">
        <v>256</v>
      </c>
      <c r="E605" s="161" t="s">
        <v>1</v>
      </c>
      <c r="F605" s="162" t="s">
        <v>1159</v>
      </c>
      <c r="H605" s="163">
        <v>1</v>
      </c>
      <c r="I605" s="164"/>
      <c r="L605" s="160"/>
      <c r="M605" s="165"/>
      <c r="T605" s="166"/>
      <c r="AT605" s="161" t="s">
        <v>256</v>
      </c>
      <c r="AU605" s="161" t="s">
        <v>85</v>
      </c>
      <c r="AV605" s="12" t="s">
        <v>85</v>
      </c>
      <c r="AW605" s="12" t="s">
        <v>32</v>
      </c>
      <c r="AX605" s="12" t="s">
        <v>76</v>
      </c>
      <c r="AY605" s="161" t="s">
        <v>190</v>
      </c>
    </row>
    <row r="606" spans="2:65" s="14" customFormat="1">
      <c r="B606" s="173"/>
      <c r="D606" s="153" t="s">
        <v>256</v>
      </c>
      <c r="E606" s="174" t="s">
        <v>1</v>
      </c>
      <c r="F606" s="175" t="s">
        <v>267</v>
      </c>
      <c r="H606" s="176">
        <v>2</v>
      </c>
      <c r="I606" s="177"/>
      <c r="L606" s="173"/>
      <c r="M606" s="178"/>
      <c r="T606" s="179"/>
      <c r="AT606" s="174" t="s">
        <v>256</v>
      </c>
      <c r="AU606" s="174" t="s">
        <v>85</v>
      </c>
      <c r="AV606" s="14" t="s">
        <v>217</v>
      </c>
      <c r="AW606" s="14" t="s">
        <v>32</v>
      </c>
      <c r="AX606" s="14" t="s">
        <v>83</v>
      </c>
      <c r="AY606" s="174" t="s">
        <v>190</v>
      </c>
    </row>
    <row r="607" spans="2:65" s="1" customFormat="1" ht="21.75" customHeight="1">
      <c r="B607" s="32"/>
      <c r="C607" s="183" t="s">
        <v>1164</v>
      </c>
      <c r="D607" s="183" t="s">
        <v>615</v>
      </c>
      <c r="E607" s="184" t="s">
        <v>1165</v>
      </c>
      <c r="F607" s="185" t="s">
        <v>1166</v>
      </c>
      <c r="G607" s="186" t="s">
        <v>271</v>
      </c>
      <c r="H607" s="187">
        <v>2</v>
      </c>
      <c r="I607" s="188"/>
      <c r="J607" s="189">
        <f>ROUND(I607*H607,2)</f>
        <v>0</v>
      </c>
      <c r="K607" s="185" t="s">
        <v>1</v>
      </c>
      <c r="L607" s="190"/>
      <c r="M607" s="191" t="s">
        <v>1</v>
      </c>
      <c r="N607" s="192" t="s">
        <v>41</v>
      </c>
      <c r="P607" s="145">
        <f>O607*H607</f>
        <v>0</v>
      </c>
      <c r="Q607" s="145">
        <v>7.0000000000000007E-2</v>
      </c>
      <c r="R607" s="145">
        <f>Q607*H607</f>
        <v>0.14000000000000001</v>
      </c>
      <c r="S607" s="145">
        <v>0</v>
      </c>
      <c r="T607" s="146">
        <f>S607*H607</f>
        <v>0</v>
      </c>
      <c r="AR607" s="147" t="s">
        <v>500</v>
      </c>
      <c r="AT607" s="147" t="s">
        <v>615</v>
      </c>
      <c r="AU607" s="147" t="s">
        <v>85</v>
      </c>
      <c r="AY607" s="17" t="s">
        <v>190</v>
      </c>
      <c r="BE607" s="148">
        <f>IF(N607="základní",J607,0)</f>
        <v>0</v>
      </c>
      <c r="BF607" s="148">
        <f>IF(N607="snížená",J607,0)</f>
        <v>0</v>
      </c>
      <c r="BG607" s="148">
        <f>IF(N607="zákl. přenesená",J607,0)</f>
        <v>0</v>
      </c>
      <c r="BH607" s="148">
        <f>IF(N607="sníž. přenesená",J607,0)</f>
        <v>0</v>
      </c>
      <c r="BI607" s="148">
        <f>IF(N607="nulová",J607,0)</f>
        <v>0</v>
      </c>
      <c r="BJ607" s="17" t="s">
        <v>83</v>
      </c>
      <c r="BK607" s="148">
        <f>ROUND(I607*H607,2)</f>
        <v>0</v>
      </c>
      <c r="BL607" s="17" t="s">
        <v>217</v>
      </c>
      <c r="BM607" s="147" t="s">
        <v>1167</v>
      </c>
    </row>
    <row r="608" spans="2:65" s="1" customFormat="1">
      <c r="B608" s="32"/>
      <c r="D608" s="153" t="s">
        <v>202</v>
      </c>
      <c r="F608" s="154" t="s">
        <v>1157</v>
      </c>
      <c r="I608" s="151"/>
      <c r="L608" s="32"/>
      <c r="M608" s="152"/>
      <c r="T608" s="56"/>
      <c r="AT608" s="17" t="s">
        <v>202</v>
      </c>
      <c r="AU608" s="17" t="s">
        <v>85</v>
      </c>
    </row>
    <row r="609" spans="2:65" s="12" customFormat="1">
      <c r="B609" s="160"/>
      <c r="D609" s="153" t="s">
        <v>256</v>
      </c>
      <c r="E609" s="161" t="s">
        <v>1</v>
      </c>
      <c r="F609" s="162" t="s">
        <v>1158</v>
      </c>
      <c r="H609" s="163">
        <v>1</v>
      </c>
      <c r="I609" s="164"/>
      <c r="L609" s="160"/>
      <c r="M609" s="165"/>
      <c r="T609" s="166"/>
      <c r="AT609" s="161" t="s">
        <v>256</v>
      </c>
      <c r="AU609" s="161" t="s">
        <v>85</v>
      </c>
      <c r="AV609" s="12" t="s">
        <v>85</v>
      </c>
      <c r="AW609" s="12" t="s">
        <v>32</v>
      </c>
      <c r="AX609" s="12" t="s">
        <v>76</v>
      </c>
      <c r="AY609" s="161" t="s">
        <v>190</v>
      </c>
    </row>
    <row r="610" spans="2:65" s="12" customFormat="1">
      <c r="B610" s="160"/>
      <c r="D610" s="153" t="s">
        <v>256</v>
      </c>
      <c r="E610" s="161" t="s">
        <v>1</v>
      </c>
      <c r="F610" s="162" t="s">
        <v>1159</v>
      </c>
      <c r="H610" s="163">
        <v>1</v>
      </c>
      <c r="I610" s="164"/>
      <c r="L610" s="160"/>
      <c r="M610" s="165"/>
      <c r="T610" s="166"/>
      <c r="AT610" s="161" t="s">
        <v>256</v>
      </c>
      <c r="AU610" s="161" t="s">
        <v>85</v>
      </c>
      <c r="AV610" s="12" t="s">
        <v>85</v>
      </c>
      <c r="AW610" s="12" t="s">
        <v>32</v>
      </c>
      <c r="AX610" s="12" t="s">
        <v>76</v>
      </c>
      <c r="AY610" s="161" t="s">
        <v>190</v>
      </c>
    </row>
    <row r="611" spans="2:65" s="14" customFormat="1">
      <c r="B611" s="173"/>
      <c r="D611" s="153" t="s">
        <v>256</v>
      </c>
      <c r="E611" s="174" t="s">
        <v>1</v>
      </c>
      <c r="F611" s="175" t="s">
        <v>267</v>
      </c>
      <c r="H611" s="176">
        <v>2</v>
      </c>
      <c r="I611" s="177"/>
      <c r="L611" s="173"/>
      <c r="M611" s="178"/>
      <c r="T611" s="179"/>
      <c r="AT611" s="174" t="s">
        <v>256</v>
      </c>
      <c r="AU611" s="174" t="s">
        <v>85</v>
      </c>
      <c r="AV611" s="14" t="s">
        <v>217</v>
      </c>
      <c r="AW611" s="14" t="s">
        <v>32</v>
      </c>
      <c r="AX611" s="14" t="s">
        <v>83</v>
      </c>
      <c r="AY611" s="174" t="s">
        <v>190</v>
      </c>
    </row>
    <row r="612" spans="2:65" s="1" customFormat="1" ht="24.2" customHeight="1">
      <c r="B612" s="32"/>
      <c r="C612" s="183" t="s">
        <v>1168</v>
      </c>
      <c r="D612" s="183" t="s">
        <v>615</v>
      </c>
      <c r="E612" s="184" t="s">
        <v>1169</v>
      </c>
      <c r="F612" s="185" t="s">
        <v>1170</v>
      </c>
      <c r="G612" s="186" t="s">
        <v>271</v>
      </c>
      <c r="H612" s="187">
        <v>2</v>
      </c>
      <c r="I612" s="188"/>
      <c r="J612" s="189">
        <f>ROUND(I612*H612,2)</f>
        <v>0</v>
      </c>
      <c r="K612" s="185" t="s">
        <v>1</v>
      </c>
      <c r="L612" s="190"/>
      <c r="M612" s="191" t="s">
        <v>1</v>
      </c>
      <c r="N612" s="192" t="s">
        <v>41</v>
      </c>
      <c r="P612" s="145">
        <f>O612*H612</f>
        <v>0</v>
      </c>
      <c r="Q612" s="145">
        <v>2.6499999999999999E-2</v>
      </c>
      <c r="R612" s="145">
        <f>Q612*H612</f>
        <v>5.2999999999999999E-2</v>
      </c>
      <c r="S612" s="145">
        <v>0</v>
      </c>
      <c r="T612" s="146">
        <f>S612*H612</f>
        <v>0</v>
      </c>
      <c r="AR612" s="147" t="s">
        <v>500</v>
      </c>
      <c r="AT612" s="147" t="s">
        <v>615</v>
      </c>
      <c r="AU612" s="147" t="s">
        <v>85</v>
      </c>
      <c r="AY612" s="17" t="s">
        <v>190</v>
      </c>
      <c r="BE612" s="148">
        <f>IF(N612="základní",J612,0)</f>
        <v>0</v>
      </c>
      <c r="BF612" s="148">
        <f>IF(N612="snížená",J612,0)</f>
        <v>0</v>
      </c>
      <c r="BG612" s="148">
        <f>IF(N612="zákl. přenesená",J612,0)</f>
        <v>0</v>
      </c>
      <c r="BH612" s="148">
        <f>IF(N612="sníž. přenesená",J612,0)</f>
        <v>0</v>
      </c>
      <c r="BI612" s="148">
        <f>IF(N612="nulová",J612,0)</f>
        <v>0</v>
      </c>
      <c r="BJ612" s="17" t="s">
        <v>83</v>
      </c>
      <c r="BK612" s="148">
        <f>ROUND(I612*H612,2)</f>
        <v>0</v>
      </c>
      <c r="BL612" s="17" t="s">
        <v>217</v>
      </c>
      <c r="BM612" s="147" t="s">
        <v>1171</v>
      </c>
    </row>
    <row r="613" spans="2:65" s="1" customFormat="1">
      <c r="B613" s="32"/>
      <c r="D613" s="153" t="s">
        <v>202</v>
      </c>
      <c r="F613" s="154" t="s">
        <v>1172</v>
      </c>
      <c r="I613" s="151"/>
      <c r="L613" s="32"/>
      <c r="M613" s="152"/>
      <c r="T613" s="56"/>
      <c r="AT613" s="17" t="s">
        <v>202</v>
      </c>
      <c r="AU613" s="17" t="s">
        <v>85</v>
      </c>
    </row>
    <row r="614" spans="2:65" s="12" customFormat="1">
      <c r="B614" s="160"/>
      <c r="D614" s="153" t="s">
        <v>256</v>
      </c>
      <c r="E614" s="161" t="s">
        <v>1</v>
      </c>
      <c r="F614" s="162" t="s">
        <v>1158</v>
      </c>
      <c r="H614" s="163">
        <v>1</v>
      </c>
      <c r="I614" s="164"/>
      <c r="L614" s="160"/>
      <c r="M614" s="165"/>
      <c r="T614" s="166"/>
      <c r="AT614" s="161" t="s">
        <v>256</v>
      </c>
      <c r="AU614" s="161" t="s">
        <v>85</v>
      </c>
      <c r="AV614" s="12" t="s">
        <v>85</v>
      </c>
      <c r="AW614" s="12" t="s">
        <v>32</v>
      </c>
      <c r="AX614" s="12" t="s">
        <v>76</v>
      </c>
      <c r="AY614" s="161" t="s">
        <v>190</v>
      </c>
    </row>
    <row r="615" spans="2:65" s="12" customFormat="1">
      <c r="B615" s="160"/>
      <c r="D615" s="153" t="s">
        <v>256</v>
      </c>
      <c r="E615" s="161" t="s">
        <v>1</v>
      </c>
      <c r="F615" s="162" t="s">
        <v>1159</v>
      </c>
      <c r="H615" s="163">
        <v>1</v>
      </c>
      <c r="I615" s="164"/>
      <c r="L615" s="160"/>
      <c r="M615" s="165"/>
      <c r="T615" s="166"/>
      <c r="AT615" s="161" t="s">
        <v>256</v>
      </c>
      <c r="AU615" s="161" t="s">
        <v>85</v>
      </c>
      <c r="AV615" s="12" t="s">
        <v>85</v>
      </c>
      <c r="AW615" s="12" t="s">
        <v>32</v>
      </c>
      <c r="AX615" s="12" t="s">
        <v>76</v>
      </c>
      <c r="AY615" s="161" t="s">
        <v>190</v>
      </c>
    </row>
    <row r="616" spans="2:65" s="14" customFormat="1">
      <c r="B616" s="173"/>
      <c r="D616" s="153" t="s">
        <v>256</v>
      </c>
      <c r="E616" s="174" t="s">
        <v>1</v>
      </c>
      <c r="F616" s="175" t="s">
        <v>267</v>
      </c>
      <c r="H616" s="176">
        <v>2</v>
      </c>
      <c r="I616" s="177"/>
      <c r="L616" s="173"/>
      <c r="M616" s="178"/>
      <c r="T616" s="179"/>
      <c r="AT616" s="174" t="s">
        <v>256</v>
      </c>
      <c r="AU616" s="174" t="s">
        <v>85</v>
      </c>
      <c r="AV616" s="14" t="s">
        <v>217</v>
      </c>
      <c r="AW616" s="14" t="s">
        <v>32</v>
      </c>
      <c r="AX616" s="14" t="s">
        <v>83</v>
      </c>
      <c r="AY616" s="174" t="s">
        <v>190</v>
      </c>
    </row>
    <row r="617" spans="2:65" s="1" customFormat="1" ht="21.75" customHeight="1">
      <c r="B617" s="32"/>
      <c r="C617" s="183" t="s">
        <v>1173</v>
      </c>
      <c r="D617" s="183" t="s">
        <v>615</v>
      </c>
      <c r="E617" s="184" t="s">
        <v>1174</v>
      </c>
      <c r="F617" s="185" t="s">
        <v>1175</v>
      </c>
      <c r="G617" s="186" t="s">
        <v>271</v>
      </c>
      <c r="H617" s="187">
        <v>2</v>
      </c>
      <c r="I617" s="188"/>
      <c r="J617" s="189">
        <f>ROUND(I617*H617,2)</f>
        <v>0</v>
      </c>
      <c r="K617" s="185" t="s">
        <v>1</v>
      </c>
      <c r="L617" s="190"/>
      <c r="M617" s="191" t="s">
        <v>1</v>
      </c>
      <c r="N617" s="192" t="s">
        <v>41</v>
      </c>
      <c r="P617" s="145">
        <f>O617*H617</f>
        <v>0</v>
      </c>
      <c r="Q617" s="145">
        <v>1.24E-2</v>
      </c>
      <c r="R617" s="145">
        <f>Q617*H617</f>
        <v>2.4799999999999999E-2</v>
      </c>
      <c r="S617" s="145">
        <v>0</v>
      </c>
      <c r="T617" s="146">
        <f>S617*H617</f>
        <v>0</v>
      </c>
      <c r="AR617" s="147" t="s">
        <v>500</v>
      </c>
      <c r="AT617" s="147" t="s">
        <v>615</v>
      </c>
      <c r="AU617" s="147" t="s">
        <v>85</v>
      </c>
      <c r="AY617" s="17" t="s">
        <v>190</v>
      </c>
      <c r="BE617" s="148">
        <f>IF(N617="základní",J617,0)</f>
        <v>0</v>
      </c>
      <c r="BF617" s="148">
        <f>IF(N617="snížená",J617,0)</f>
        <v>0</v>
      </c>
      <c r="BG617" s="148">
        <f>IF(N617="zákl. přenesená",J617,0)</f>
        <v>0</v>
      </c>
      <c r="BH617" s="148">
        <f>IF(N617="sníž. přenesená",J617,0)</f>
        <v>0</v>
      </c>
      <c r="BI617" s="148">
        <f>IF(N617="nulová",J617,0)</f>
        <v>0</v>
      </c>
      <c r="BJ617" s="17" t="s">
        <v>83</v>
      </c>
      <c r="BK617" s="148">
        <f>ROUND(I617*H617,2)</f>
        <v>0</v>
      </c>
      <c r="BL617" s="17" t="s">
        <v>217</v>
      </c>
      <c r="BM617" s="147" t="s">
        <v>1176</v>
      </c>
    </row>
    <row r="618" spans="2:65" s="1" customFormat="1">
      <c r="B618" s="32"/>
      <c r="D618" s="153" t="s">
        <v>202</v>
      </c>
      <c r="F618" s="154" t="s">
        <v>1177</v>
      </c>
      <c r="I618" s="151"/>
      <c r="L618" s="32"/>
      <c r="M618" s="152"/>
      <c r="T618" s="56"/>
      <c r="AT618" s="17" t="s">
        <v>202</v>
      </c>
      <c r="AU618" s="17" t="s">
        <v>85</v>
      </c>
    </row>
    <row r="619" spans="2:65" s="12" customFormat="1">
      <c r="B619" s="160"/>
      <c r="D619" s="153" t="s">
        <v>256</v>
      </c>
      <c r="E619" s="161" t="s">
        <v>1</v>
      </c>
      <c r="F619" s="162" t="s">
        <v>1158</v>
      </c>
      <c r="H619" s="163">
        <v>1</v>
      </c>
      <c r="I619" s="164"/>
      <c r="L619" s="160"/>
      <c r="M619" s="165"/>
      <c r="T619" s="166"/>
      <c r="AT619" s="161" t="s">
        <v>256</v>
      </c>
      <c r="AU619" s="161" t="s">
        <v>85</v>
      </c>
      <c r="AV619" s="12" t="s">
        <v>85</v>
      </c>
      <c r="AW619" s="12" t="s">
        <v>32</v>
      </c>
      <c r="AX619" s="12" t="s">
        <v>76</v>
      </c>
      <c r="AY619" s="161" t="s">
        <v>190</v>
      </c>
    </row>
    <row r="620" spans="2:65" s="12" customFormat="1">
      <c r="B620" s="160"/>
      <c r="D620" s="153" t="s">
        <v>256</v>
      </c>
      <c r="E620" s="161" t="s">
        <v>1</v>
      </c>
      <c r="F620" s="162" t="s">
        <v>1159</v>
      </c>
      <c r="H620" s="163">
        <v>1</v>
      </c>
      <c r="I620" s="164"/>
      <c r="L620" s="160"/>
      <c r="M620" s="165"/>
      <c r="T620" s="166"/>
      <c r="AT620" s="161" t="s">
        <v>256</v>
      </c>
      <c r="AU620" s="161" t="s">
        <v>85</v>
      </c>
      <c r="AV620" s="12" t="s">
        <v>85</v>
      </c>
      <c r="AW620" s="12" t="s">
        <v>32</v>
      </c>
      <c r="AX620" s="12" t="s">
        <v>76</v>
      </c>
      <c r="AY620" s="161" t="s">
        <v>190</v>
      </c>
    </row>
    <row r="621" spans="2:65" s="14" customFormat="1">
      <c r="B621" s="173"/>
      <c r="D621" s="153" t="s">
        <v>256</v>
      </c>
      <c r="E621" s="174" t="s">
        <v>1</v>
      </c>
      <c r="F621" s="175" t="s">
        <v>267</v>
      </c>
      <c r="H621" s="176">
        <v>2</v>
      </c>
      <c r="I621" s="177"/>
      <c r="L621" s="173"/>
      <c r="M621" s="178"/>
      <c r="T621" s="179"/>
      <c r="AT621" s="174" t="s">
        <v>256</v>
      </c>
      <c r="AU621" s="174" t="s">
        <v>85</v>
      </c>
      <c r="AV621" s="14" t="s">
        <v>217</v>
      </c>
      <c r="AW621" s="14" t="s">
        <v>32</v>
      </c>
      <c r="AX621" s="14" t="s">
        <v>83</v>
      </c>
      <c r="AY621" s="174" t="s">
        <v>190</v>
      </c>
    </row>
    <row r="622" spans="2:65" s="1" customFormat="1" ht="21.75" customHeight="1">
      <c r="B622" s="32"/>
      <c r="C622" s="183" t="s">
        <v>1178</v>
      </c>
      <c r="D622" s="183" t="s">
        <v>615</v>
      </c>
      <c r="E622" s="184" t="s">
        <v>1179</v>
      </c>
      <c r="F622" s="185" t="s">
        <v>1180</v>
      </c>
      <c r="G622" s="186" t="s">
        <v>271</v>
      </c>
      <c r="H622" s="187">
        <v>2</v>
      </c>
      <c r="I622" s="188"/>
      <c r="J622" s="189">
        <f>ROUND(I622*H622,2)</f>
        <v>0</v>
      </c>
      <c r="K622" s="185" t="s">
        <v>1</v>
      </c>
      <c r="L622" s="190"/>
      <c r="M622" s="191" t="s">
        <v>1</v>
      </c>
      <c r="N622" s="192" t="s">
        <v>41</v>
      </c>
      <c r="P622" s="145">
        <f>O622*H622</f>
        <v>0</v>
      </c>
      <c r="Q622" s="145">
        <v>1.49E-2</v>
      </c>
      <c r="R622" s="145">
        <f>Q622*H622</f>
        <v>2.98E-2</v>
      </c>
      <c r="S622" s="145">
        <v>0</v>
      </c>
      <c r="T622" s="146">
        <f>S622*H622</f>
        <v>0</v>
      </c>
      <c r="AR622" s="147" t="s">
        <v>500</v>
      </c>
      <c r="AT622" s="147" t="s">
        <v>615</v>
      </c>
      <c r="AU622" s="147" t="s">
        <v>85</v>
      </c>
      <c r="AY622" s="17" t="s">
        <v>190</v>
      </c>
      <c r="BE622" s="148">
        <f>IF(N622="základní",J622,0)</f>
        <v>0</v>
      </c>
      <c r="BF622" s="148">
        <f>IF(N622="snížená",J622,0)</f>
        <v>0</v>
      </c>
      <c r="BG622" s="148">
        <f>IF(N622="zákl. přenesená",J622,0)</f>
        <v>0</v>
      </c>
      <c r="BH622" s="148">
        <f>IF(N622="sníž. přenesená",J622,0)</f>
        <v>0</v>
      </c>
      <c r="BI622" s="148">
        <f>IF(N622="nulová",J622,0)</f>
        <v>0</v>
      </c>
      <c r="BJ622" s="17" t="s">
        <v>83</v>
      </c>
      <c r="BK622" s="148">
        <f>ROUND(I622*H622,2)</f>
        <v>0</v>
      </c>
      <c r="BL622" s="17" t="s">
        <v>217</v>
      </c>
      <c r="BM622" s="147" t="s">
        <v>1181</v>
      </c>
    </row>
    <row r="623" spans="2:65" s="1" customFormat="1">
      <c r="B623" s="32"/>
      <c r="D623" s="153" t="s">
        <v>202</v>
      </c>
      <c r="F623" s="154" t="s">
        <v>1177</v>
      </c>
      <c r="I623" s="151"/>
      <c r="L623" s="32"/>
      <c r="M623" s="152"/>
      <c r="T623" s="56"/>
      <c r="AT623" s="17" t="s">
        <v>202</v>
      </c>
      <c r="AU623" s="17" t="s">
        <v>85</v>
      </c>
    </row>
    <row r="624" spans="2:65" s="12" customFormat="1">
      <c r="B624" s="160"/>
      <c r="D624" s="153" t="s">
        <v>256</v>
      </c>
      <c r="E624" s="161" t="s">
        <v>1</v>
      </c>
      <c r="F624" s="162" t="s">
        <v>1158</v>
      </c>
      <c r="H624" s="163">
        <v>1</v>
      </c>
      <c r="I624" s="164"/>
      <c r="L624" s="160"/>
      <c r="M624" s="165"/>
      <c r="T624" s="166"/>
      <c r="AT624" s="161" t="s">
        <v>256</v>
      </c>
      <c r="AU624" s="161" t="s">
        <v>85</v>
      </c>
      <c r="AV624" s="12" t="s">
        <v>85</v>
      </c>
      <c r="AW624" s="12" t="s">
        <v>32</v>
      </c>
      <c r="AX624" s="12" t="s">
        <v>76</v>
      </c>
      <c r="AY624" s="161" t="s">
        <v>190</v>
      </c>
    </row>
    <row r="625" spans="2:65" s="12" customFormat="1">
      <c r="B625" s="160"/>
      <c r="D625" s="153" t="s">
        <v>256</v>
      </c>
      <c r="E625" s="161" t="s">
        <v>1</v>
      </c>
      <c r="F625" s="162" t="s">
        <v>1159</v>
      </c>
      <c r="H625" s="163">
        <v>1</v>
      </c>
      <c r="I625" s="164"/>
      <c r="L625" s="160"/>
      <c r="M625" s="165"/>
      <c r="T625" s="166"/>
      <c r="AT625" s="161" t="s">
        <v>256</v>
      </c>
      <c r="AU625" s="161" t="s">
        <v>85</v>
      </c>
      <c r="AV625" s="12" t="s">
        <v>85</v>
      </c>
      <c r="AW625" s="12" t="s">
        <v>32</v>
      </c>
      <c r="AX625" s="12" t="s">
        <v>76</v>
      </c>
      <c r="AY625" s="161" t="s">
        <v>190</v>
      </c>
    </row>
    <row r="626" spans="2:65" s="14" customFormat="1">
      <c r="B626" s="173"/>
      <c r="D626" s="153" t="s">
        <v>256</v>
      </c>
      <c r="E626" s="174" t="s">
        <v>1</v>
      </c>
      <c r="F626" s="175" t="s">
        <v>267</v>
      </c>
      <c r="H626" s="176">
        <v>2</v>
      </c>
      <c r="I626" s="177"/>
      <c r="L626" s="173"/>
      <c r="M626" s="178"/>
      <c r="T626" s="179"/>
      <c r="AT626" s="174" t="s">
        <v>256</v>
      </c>
      <c r="AU626" s="174" t="s">
        <v>85</v>
      </c>
      <c r="AV626" s="14" t="s">
        <v>217</v>
      </c>
      <c r="AW626" s="14" t="s">
        <v>32</v>
      </c>
      <c r="AX626" s="14" t="s">
        <v>83</v>
      </c>
      <c r="AY626" s="174" t="s">
        <v>190</v>
      </c>
    </row>
    <row r="627" spans="2:65" s="1" customFormat="1" ht="24.2" customHeight="1">
      <c r="B627" s="32"/>
      <c r="C627" s="183" t="s">
        <v>1182</v>
      </c>
      <c r="D627" s="183" t="s">
        <v>615</v>
      </c>
      <c r="E627" s="184" t="s">
        <v>1183</v>
      </c>
      <c r="F627" s="185" t="s">
        <v>1184</v>
      </c>
      <c r="G627" s="186" t="s">
        <v>271</v>
      </c>
      <c r="H627" s="187">
        <v>2</v>
      </c>
      <c r="I627" s="188"/>
      <c r="J627" s="189">
        <f>ROUND(I627*H627,2)</f>
        <v>0</v>
      </c>
      <c r="K627" s="185" t="s">
        <v>1</v>
      </c>
      <c r="L627" s="190"/>
      <c r="M627" s="191" t="s">
        <v>1</v>
      </c>
      <c r="N627" s="192" t="s">
        <v>41</v>
      </c>
      <c r="P627" s="145">
        <f>O627*H627</f>
        <v>0</v>
      </c>
      <c r="Q627" s="145">
        <v>1.9400000000000001E-3</v>
      </c>
      <c r="R627" s="145">
        <f>Q627*H627</f>
        <v>3.8800000000000002E-3</v>
      </c>
      <c r="S627" s="145">
        <v>0</v>
      </c>
      <c r="T627" s="146">
        <f>S627*H627</f>
        <v>0</v>
      </c>
      <c r="AR627" s="147" t="s">
        <v>500</v>
      </c>
      <c r="AT627" s="147" t="s">
        <v>615</v>
      </c>
      <c r="AU627" s="147" t="s">
        <v>85</v>
      </c>
      <c r="AY627" s="17" t="s">
        <v>190</v>
      </c>
      <c r="BE627" s="148">
        <f>IF(N627="základní",J627,0)</f>
        <v>0</v>
      </c>
      <c r="BF627" s="148">
        <f>IF(N627="snížená",J627,0)</f>
        <v>0</v>
      </c>
      <c r="BG627" s="148">
        <f>IF(N627="zákl. přenesená",J627,0)</f>
        <v>0</v>
      </c>
      <c r="BH627" s="148">
        <f>IF(N627="sníž. přenesená",J627,0)</f>
        <v>0</v>
      </c>
      <c r="BI627" s="148">
        <f>IF(N627="nulová",J627,0)</f>
        <v>0</v>
      </c>
      <c r="BJ627" s="17" t="s">
        <v>83</v>
      </c>
      <c r="BK627" s="148">
        <f>ROUND(I627*H627,2)</f>
        <v>0</v>
      </c>
      <c r="BL627" s="17" t="s">
        <v>217</v>
      </c>
      <c r="BM627" s="147" t="s">
        <v>1185</v>
      </c>
    </row>
    <row r="628" spans="2:65" s="1" customFormat="1">
      <c r="B628" s="32"/>
      <c r="D628" s="153" t="s">
        <v>202</v>
      </c>
      <c r="F628" s="154" t="s">
        <v>1186</v>
      </c>
      <c r="I628" s="151"/>
      <c r="L628" s="32"/>
      <c r="M628" s="152"/>
      <c r="T628" s="56"/>
      <c r="AT628" s="17" t="s">
        <v>202</v>
      </c>
      <c r="AU628" s="17" t="s">
        <v>85</v>
      </c>
    </row>
    <row r="629" spans="2:65" s="12" customFormat="1">
      <c r="B629" s="160"/>
      <c r="D629" s="153" t="s">
        <v>256</v>
      </c>
      <c r="E629" s="161" t="s">
        <v>1</v>
      </c>
      <c r="F629" s="162" t="s">
        <v>1158</v>
      </c>
      <c r="H629" s="163">
        <v>1</v>
      </c>
      <c r="I629" s="164"/>
      <c r="L629" s="160"/>
      <c r="M629" s="165"/>
      <c r="T629" s="166"/>
      <c r="AT629" s="161" t="s">
        <v>256</v>
      </c>
      <c r="AU629" s="161" t="s">
        <v>85</v>
      </c>
      <c r="AV629" s="12" t="s">
        <v>85</v>
      </c>
      <c r="AW629" s="12" t="s">
        <v>32</v>
      </c>
      <c r="AX629" s="12" t="s">
        <v>76</v>
      </c>
      <c r="AY629" s="161" t="s">
        <v>190</v>
      </c>
    </row>
    <row r="630" spans="2:65" s="12" customFormat="1">
      <c r="B630" s="160"/>
      <c r="D630" s="153" t="s">
        <v>256</v>
      </c>
      <c r="E630" s="161" t="s">
        <v>1</v>
      </c>
      <c r="F630" s="162" t="s">
        <v>1159</v>
      </c>
      <c r="H630" s="163">
        <v>1</v>
      </c>
      <c r="I630" s="164"/>
      <c r="L630" s="160"/>
      <c r="M630" s="165"/>
      <c r="T630" s="166"/>
      <c r="AT630" s="161" t="s">
        <v>256</v>
      </c>
      <c r="AU630" s="161" t="s">
        <v>85</v>
      </c>
      <c r="AV630" s="12" t="s">
        <v>85</v>
      </c>
      <c r="AW630" s="12" t="s">
        <v>32</v>
      </c>
      <c r="AX630" s="12" t="s">
        <v>76</v>
      </c>
      <c r="AY630" s="161" t="s">
        <v>190</v>
      </c>
    </row>
    <row r="631" spans="2:65" s="14" customFormat="1">
      <c r="B631" s="173"/>
      <c r="D631" s="153" t="s">
        <v>256</v>
      </c>
      <c r="E631" s="174" t="s">
        <v>1</v>
      </c>
      <c r="F631" s="175" t="s">
        <v>267</v>
      </c>
      <c r="H631" s="176">
        <v>2</v>
      </c>
      <c r="I631" s="177"/>
      <c r="L631" s="173"/>
      <c r="M631" s="178"/>
      <c r="T631" s="179"/>
      <c r="AT631" s="174" t="s">
        <v>256</v>
      </c>
      <c r="AU631" s="174" t="s">
        <v>85</v>
      </c>
      <c r="AV631" s="14" t="s">
        <v>217</v>
      </c>
      <c r="AW631" s="14" t="s">
        <v>32</v>
      </c>
      <c r="AX631" s="14" t="s">
        <v>83</v>
      </c>
      <c r="AY631" s="174" t="s">
        <v>190</v>
      </c>
    </row>
    <row r="632" spans="2:65" s="1" customFormat="1" ht="21.75" customHeight="1">
      <c r="B632" s="32"/>
      <c r="C632" s="183" t="s">
        <v>1187</v>
      </c>
      <c r="D632" s="183" t="s">
        <v>615</v>
      </c>
      <c r="E632" s="184" t="s">
        <v>1188</v>
      </c>
      <c r="F632" s="185" t="s">
        <v>1189</v>
      </c>
      <c r="G632" s="186" t="s">
        <v>271</v>
      </c>
      <c r="H632" s="187">
        <v>2</v>
      </c>
      <c r="I632" s="188"/>
      <c r="J632" s="189">
        <f>ROUND(I632*H632,2)</f>
        <v>0</v>
      </c>
      <c r="K632" s="185" t="s">
        <v>1</v>
      </c>
      <c r="L632" s="190"/>
      <c r="M632" s="191" t="s">
        <v>1</v>
      </c>
      <c r="N632" s="192" t="s">
        <v>41</v>
      </c>
      <c r="P632" s="145">
        <f>O632*H632</f>
        <v>0</v>
      </c>
      <c r="Q632" s="145">
        <v>5.2999999999999998E-4</v>
      </c>
      <c r="R632" s="145">
        <f>Q632*H632</f>
        <v>1.06E-3</v>
      </c>
      <c r="S632" s="145">
        <v>0</v>
      </c>
      <c r="T632" s="146">
        <f>S632*H632</f>
        <v>0</v>
      </c>
      <c r="AR632" s="147" t="s">
        <v>500</v>
      </c>
      <c r="AT632" s="147" t="s">
        <v>615</v>
      </c>
      <c r="AU632" s="147" t="s">
        <v>85</v>
      </c>
      <c r="AY632" s="17" t="s">
        <v>190</v>
      </c>
      <c r="BE632" s="148">
        <f>IF(N632="základní",J632,0)</f>
        <v>0</v>
      </c>
      <c r="BF632" s="148">
        <f>IF(N632="snížená",J632,0)</f>
        <v>0</v>
      </c>
      <c r="BG632" s="148">
        <f>IF(N632="zákl. přenesená",J632,0)</f>
        <v>0</v>
      </c>
      <c r="BH632" s="148">
        <f>IF(N632="sníž. přenesená",J632,0)</f>
        <v>0</v>
      </c>
      <c r="BI632" s="148">
        <f>IF(N632="nulová",J632,0)</f>
        <v>0</v>
      </c>
      <c r="BJ632" s="17" t="s">
        <v>83</v>
      </c>
      <c r="BK632" s="148">
        <f>ROUND(I632*H632,2)</f>
        <v>0</v>
      </c>
      <c r="BL632" s="17" t="s">
        <v>217</v>
      </c>
      <c r="BM632" s="147" t="s">
        <v>1190</v>
      </c>
    </row>
    <row r="633" spans="2:65" s="1" customFormat="1">
      <c r="B633" s="32"/>
      <c r="D633" s="153" t="s">
        <v>202</v>
      </c>
      <c r="F633" s="154" t="s">
        <v>1191</v>
      </c>
      <c r="I633" s="151"/>
      <c r="L633" s="32"/>
      <c r="M633" s="152"/>
      <c r="T633" s="56"/>
      <c r="AT633" s="17" t="s">
        <v>202</v>
      </c>
      <c r="AU633" s="17" t="s">
        <v>85</v>
      </c>
    </row>
    <row r="634" spans="2:65" s="12" customFormat="1">
      <c r="B634" s="160"/>
      <c r="D634" s="153" t="s">
        <v>256</v>
      </c>
      <c r="E634" s="161" t="s">
        <v>1</v>
      </c>
      <c r="F634" s="162" t="s">
        <v>1158</v>
      </c>
      <c r="H634" s="163">
        <v>1</v>
      </c>
      <c r="I634" s="164"/>
      <c r="L634" s="160"/>
      <c r="M634" s="165"/>
      <c r="T634" s="166"/>
      <c r="AT634" s="161" t="s">
        <v>256</v>
      </c>
      <c r="AU634" s="161" t="s">
        <v>85</v>
      </c>
      <c r="AV634" s="12" t="s">
        <v>85</v>
      </c>
      <c r="AW634" s="12" t="s">
        <v>32</v>
      </c>
      <c r="AX634" s="12" t="s">
        <v>76</v>
      </c>
      <c r="AY634" s="161" t="s">
        <v>190</v>
      </c>
    </row>
    <row r="635" spans="2:65" s="12" customFormat="1">
      <c r="B635" s="160"/>
      <c r="D635" s="153" t="s">
        <v>256</v>
      </c>
      <c r="E635" s="161" t="s">
        <v>1</v>
      </c>
      <c r="F635" s="162" t="s">
        <v>1159</v>
      </c>
      <c r="H635" s="163">
        <v>1</v>
      </c>
      <c r="I635" s="164"/>
      <c r="L635" s="160"/>
      <c r="M635" s="165"/>
      <c r="T635" s="166"/>
      <c r="AT635" s="161" t="s">
        <v>256</v>
      </c>
      <c r="AU635" s="161" t="s">
        <v>85</v>
      </c>
      <c r="AV635" s="12" t="s">
        <v>85</v>
      </c>
      <c r="AW635" s="12" t="s">
        <v>32</v>
      </c>
      <c r="AX635" s="12" t="s">
        <v>76</v>
      </c>
      <c r="AY635" s="161" t="s">
        <v>190</v>
      </c>
    </row>
    <row r="636" spans="2:65" s="14" customFormat="1">
      <c r="B636" s="173"/>
      <c r="D636" s="153" t="s">
        <v>256</v>
      </c>
      <c r="E636" s="174" t="s">
        <v>1</v>
      </c>
      <c r="F636" s="175" t="s">
        <v>267</v>
      </c>
      <c r="H636" s="176">
        <v>2</v>
      </c>
      <c r="I636" s="177"/>
      <c r="L636" s="173"/>
      <c r="M636" s="178"/>
      <c r="T636" s="179"/>
      <c r="AT636" s="174" t="s">
        <v>256</v>
      </c>
      <c r="AU636" s="174" t="s">
        <v>85</v>
      </c>
      <c r="AV636" s="14" t="s">
        <v>217</v>
      </c>
      <c r="AW636" s="14" t="s">
        <v>32</v>
      </c>
      <c r="AX636" s="14" t="s">
        <v>83</v>
      </c>
      <c r="AY636" s="174" t="s">
        <v>190</v>
      </c>
    </row>
    <row r="637" spans="2:65" s="1" customFormat="1" ht="16.5" customHeight="1">
      <c r="B637" s="32"/>
      <c r="C637" s="183" t="s">
        <v>1192</v>
      </c>
      <c r="D637" s="183" t="s">
        <v>615</v>
      </c>
      <c r="E637" s="184" t="s">
        <v>1193</v>
      </c>
      <c r="F637" s="185" t="s">
        <v>1194</v>
      </c>
      <c r="G637" s="186" t="s">
        <v>271</v>
      </c>
      <c r="H637" s="187">
        <v>2</v>
      </c>
      <c r="I637" s="188"/>
      <c r="J637" s="189">
        <f>ROUND(I637*H637,2)</f>
        <v>0</v>
      </c>
      <c r="K637" s="185" t="s">
        <v>1</v>
      </c>
      <c r="L637" s="190"/>
      <c r="M637" s="191" t="s">
        <v>1</v>
      </c>
      <c r="N637" s="192" t="s">
        <v>41</v>
      </c>
      <c r="P637" s="145">
        <f>O637*H637</f>
        <v>0</v>
      </c>
      <c r="Q637" s="145">
        <v>4.0000000000000002E-4</v>
      </c>
      <c r="R637" s="145">
        <f>Q637*H637</f>
        <v>8.0000000000000004E-4</v>
      </c>
      <c r="S637" s="145">
        <v>0</v>
      </c>
      <c r="T637" s="146">
        <f>S637*H637</f>
        <v>0</v>
      </c>
      <c r="AR637" s="147" t="s">
        <v>500</v>
      </c>
      <c r="AT637" s="147" t="s">
        <v>615</v>
      </c>
      <c r="AU637" s="147" t="s">
        <v>85</v>
      </c>
      <c r="AY637" s="17" t="s">
        <v>190</v>
      </c>
      <c r="BE637" s="148">
        <f>IF(N637="základní",J637,0)</f>
        <v>0</v>
      </c>
      <c r="BF637" s="148">
        <f>IF(N637="snížená",J637,0)</f>
        <v>0</v>
      </c>
      <c r="BG637" s="148">
        <f>IF(N637="zákl. přenesená",J637,0)</f>
        <v>0</v>
      </c>
      <c r="BH637" s="148">
        <f>IF(N637="sníž. přenesená",J637,0)</f>
        <v>0</v>
      </c>
      <c r="BI637" s="148">
        <f>IF(N637="nulová",J637,0)</f>
        <v>0</v>
      </c>
      <c r="BJ637" s="17" t="s">
        <v>83</v>
      </c>
      <c r="BK637" s="148">
        <f>ROUND(I637*H637,2)</f>
        <v>0</v>
      </c>
      <c r="BL637" s="17" t="s">
        <v>217</v>
      </c>
      <c r="BM637" s="147" t="s">
        <v>1195</v>
      </c>
    </row>
    <row r="638" spans="2:65" s="1" customFormat="1">
      <c r="B638" s="32"/>
      <c r="D638" s="153" t="s">
        <v>202</v>
      </c>
      <c r="F638" s="154" t="s">
        <v>1196</v>
      </c>
      <c r="I638" s="151"/>
      <c r="L638" s="32"/>
      <c r="M638" s="152"/>
      <c r="T638" s="56"/>
      <c r="AT638" s="17" t="s">
        <v>202</v>
      </c>
      <c r="AU638" s="17" t="s">
        <v>85</v>
      </c>
    </row>
    <row r="639" spans="2:65" s="12" customFormat="1">
      <c r="B639" s="160"/>
      <c r="D639" s="153" t="s">
        <v>256</v>
      </c>
      <c r="E639" s="161" t="s">
        <v>1</v>
      </c>
      <c r="F639" s="162" t="s">
        <v>1158</v>
      </c>
      <c r="H639" s="163">
        <v>1</v>
      </c>
      <c r="I639" s="164"/>
      <c r="L639" s="160"/>
      <c r="M639" s="165"/>
      <c r="T639" s="166"/>
      <c r="AT639" s="161" t="s">
        <v>256</v>
      </c>
      <c r="AU639" s="161" t="s">
        <v>85</v>
      </c>
      <c r="AV639" s="12" t="s">
        <v>85</v>
      </c>
      <c r="AW639" s="12" t="s">
        <v>32</v>
      </c>
      <c r="AX639" s="12" t="s">
        <v>76</v>
      </c>
      <c r="AY639" s="161" t="s">
        <v>190</v>
      </c>
    </row>
    <row r="640" spans="2:65" s="12" customFormat="1">
      <c r="B640" s="160"/>
      <c r="D640" s="153" t="s">
        <v>256</v>
      </c>
      <c r="E640" s="161" t="s">
        <v>1</v>
      </c>
      <c r="F640" s="162" t="s">
        <v>1159</v>
      </c>
      <c r="H640" s="163">
        <v>1</v>
      </c>
      <c r="I640" s="164"/>
      <c r="L640" s="160"/>
      <c r="M640" s="165"/>
      <c r="T640" s="166"/>
      <c r="AT640" s="161" t="s">
        <v>256</v>
      </c>
      <c r="AU640" s="161" t="s">
        <v>85</v>
      </c>
      <c r="AV640" s="12" t="s">
        <v>85</v>
      </c>
      <c r="AW640" s="12" t="s">
        <v>32</v>
      </c>
      <c r="AX640" s="12" t="s">
        <v>76</v>
      </c>
      <c r="AY640" s="161" t="s">
        <v>190</v>
      </c>
    </row>
    <row r="641" spans="2:65" s="14" customFormat="1">
      <c r="B641" s="173"/>
      <c r="D641" s="153" t="s">
        <v>256</v>
      </c>
      <c r="E641" s="174" t="s">
        <v>1</v>
      </c>
      <c r="F641" s="175" t="s">
        <v>267</v>
      </c>
      <c r="H641" s="176">
        <v>2</v>
      </c>
      <c r="I641" s="177"/>
      <c r="L641" s="173"/>
      <c r="M641" s="178"/>
      <c r="T641" s="179"/>
      <c r="AT641" s="174" t="s">
        <v>256</v>
      </c>
      <c r="AU641" s="174" t="s">
        <v>85</v>
      </c>
      <c r="AV641" s="14" t="s">
        <v>217</v>
      </c>
      <c r="AW641" s="14" t="s">
        <v>32</v>
      </c>
      <c r="AX641" s="14" t="s">
        <v>83</v>
      </c>
      <c r="AY641" s="174" t="s">
        <v>190</v>
      </c>
    </row>
    <row r="642" spans="2:65" s="1" customFormat="1" ht="62.65" customHeight="1">
      <c r="B642" s="32"/>
      <c r="C642" s="136" t="s">
        <v>1197</v>
      </c>
      <c r="D642" s="136" t="s">
        <v>193</v>
      </c>
      <c r="E642" s="137" t="s">
        <v>1198</v>
      </c>
      <c r="F642" s="138" t="s">
        <v>1199</v>
      </c>
      <c r="G642" s="139" t="s">
        <v>253</v>
      </c>
      <c r="H642" s="140">
        <v>6456</v>
      </c>
      <c r="I642" s="141"/>
      <c r="J642" s="142">
        <f>ROUND(I642*H642,2)</f>
        <v>0</v>
      </c>
      <c r="K642" s="138" t="s">
        <v>197</v>
      </c>
      <c r="L642" s="32"/>
      <c r="M642" s="143" t="s">
        <v>1</v>
      </c>
      <c r="N642" s="144" t="s">
        <v>41</v>
      </c>
      <c r="P642" s="145">
        <f>O642*H642</f>
        <v>0</v>
      </c>
      <c r="Q642" s="145">
        <v>0</v>
      </c>
      <c r="R642" s="145">
        <f>Q642*H642</f>
        <v>0</v>
      </c>
      <c r="S642" s="145">
        <v>0.02</v>
      </c>
      <c r="T642" s="146">
        <f>S642*H642</f>
        <v>129.12</v>
      </c>
      <c r="AR642" s="147" t="s">
        <v>217</v>
      </c>
      <c r="AT642" s="147" t="s">
        <v>193</v>
      </c>
      <c r="AU642" s="147" t="s">
        <v>85</v>
      </c>
      <c r="AY642" s="17" t="s">
        <v>190</v>
      </c>
      <c r="BE642" s="148">
        <f>IF(N642="základní",J642,0)</f>
        <v>0</v>
      </c>
      <c r="BF642" s="148">
        <f>IF(N642="snížená",J642,0)</f>
        <v>0</v>
      </c>
      <c r="BG642" s="148">
        <f>IF(N642="zákl. přenesená",J642,0)</f>
        <v>0</v>
      </c>
      <c r="BH642" s="148">
        <f>IF(N642="sníž. přenesená",J642,0)</f>
        <v>0</v>
      </c>
      <c r="BI642" s="148">
        <f>IF(N642="nulová",J642,0)</f>
        <v>0</v>
      </c>
      <c r="BJ642" s="17" t="s">
        <v>83</v>
      </c>
      <c r="BK642" s="148">
        <f>ROUND(I642*H642,2)</f>
        <v>0</v>
      </c>
      <c r="BL642" s="17" t="s">
        <v>217</v>
      </c>
      <c r="BM642" s="147" t="s">
        <v>1200</v>
      </c>
    </row>
    <row r="643" spans="2:65" s="1" customFormat="1">
      <c r="B643" s="32"/>
      <c r="D643" s="149" t="s">
        <v>200</v>
      </c>
      <c r="F643" s="150" t="s">
        <v>1201</v>
      </c>
      <c r="I643" s="151"/>
      <c r="L643" s="32"/>
      <c r="M643" s="152"/>
      <c r="T643" s="56"/>
      <c r="AT643" s="17" t="s">
        <v>200</v>
      </c>
      <c r="AU643" s="17" t="s">
        <v>85</v>
      </c>
    </row>
    <row r="644" spans="2:65" s="12" customFormat="1">
      <c r="B644" s="160"/>
      <c r="D644" s="153" t="s">
        <v>256</v>
      </c>
      <c r="E644" s="161" t="s">
        <v>1</v>
      </c>
      <c r="F644" s="162" t="s">
        <v>1202</v>
      </c>
      <c r="H644" s="163">
        <v>3228</v>
      </c>
      <c r="I644" s="164"/>
      <c r="L644" s="160"/>
      <c r="M644" s="165"/>
      <c r="T644" s="166"/>
      <c r="AT644" s="161" t="s">
        <v>256</v>
      </c>
      <c r="AU644" s="161" t="s">
        <v>85</v>
      </c>
      <c r="AV644" s="12" t="s">
        <v>85</v>
      </c>
      <c r="AW644" s="12" t="s">
        <v>32</v>
      </c>
      <c r="AX644" s="12" t="s">
        <v>76</v>
      </c>
      <c r="AY644" s="161" t="s">
        <v>190</v>
      </c>
    </row>
    <row r="645" spans="2:65" s="12" customFormat="1">
      <c r="B645" s="160"/>
      <c r="D645" s="153" t="s">
        <v>256</v>
      </c>
      <c r="E645" s="161" t="s">
        <v>1</v>
      </c>
      <c r="F645" s="162" t="s">
        <v>1203</v>
      </c>
      <c r="H645" s="163">
        <v>3228</v>
      </c>
      <c r="I645" s="164"/>
      <c r="L645" s="160"/>
      <c r="M645" s="165"/>
      <c r="T645" s="166"/>
      <c r="AT645" s="161" t="s">
        <v>256</v>
      </c>
      <c r="AU645" s="161" t="s">
        <v>85</v>
      </c>
      <c r="AV645" s="12" t="s">
        <v>85</v>
      </c>
      <c r="AW645" s="12" t="s">
        <v>32</v>
      </c>
      <c r="AX645" s="12" t="s">
        <v>76</v>
      </c>
      <c r="AY645" s="161" t="s">
        <v>190</v>
      </c>
    </row>
    <row r="646" spans="2:65" s="14" customFormat="1">
      <c r="B646" s="173"/>
      <c r="D646" s="153" t="s">
        <v>256</v>
      </c>
      <c r="E646" s="174" t="s">
        <v>1</v>
      </c>
      <c r="F646" s="175" t="s">
        <v>267</v>
      </c>
      <c r="H646" s="176">
        <v>6456</v>
      </c>
      <c r="I646" s="177"/>
      <c r="L646" s="173"/>
      <c r="M646" s="178"/>
      <c r="T646" s="179"/>
      <c r="AT646" s="174" t="s">
        <v>256</v>
      </c>
      <c r="AU646" s="174" t="s">
        <v>85</v>
      </c>
      <c r="AV646" s="14" t="s">
        <v>217</v>
      </c>
      <c r="AW646" s="14" t="s">
        <v>32</v>
      </c>
      <c r="AX646" s="14" t="s">
        <v>83</v>
      </c>
      <c r="AY646" s="174" t="s">
        <v>190</v>
      </c>
    </row>
    <row r="647" spans="2:65" s="1" customFormat="1" ht="62.65" customHeight="1">
      <c r="B647" s="32"/>
      <c r="C647" s="136" t="s">
        <v>1204</v>
      </c>
      <c r="D647" s="136" t="s">
        <v>193</v>
      </c>
      <c r="E647" s="137" t="s">
        <v>1205</v>
      </c>
      <c r="F647" s="138" t="s">
        <v>1206</v>
      </c>
      <c r="G647" s="139" t="s">
        <v>435</v>
      </c>
      <c r="H647" s="140">
        <v>25</v>
      </c>
      <c r="I647" s="141"/>
      <c r="J647" s="142">
        <f>ROUND(I647*H647,2)</f>
        <v>0</v>
      </c>
      <c r="K647" s="138" t="s">
        <v>197</v>
      </c>
      <c r="L647" s="32"/>
      <c r="M647" s="143" t="s">
        <v>1</v>
      </c>
      <c r="N647" s="144" t="s">
        <v>41</v>
      </c>
      <c r="P647" s="145">
        <f>O647*H647</f>
        <v>0</v>
      </c>
      <c r="Q647" s="145">
        <v>0</v>
      </c>
      <c r="R647" s="145">
        <f>Q647*H647</f>
        <v>0</v>
      </c>
      <c r="S647" s="145">
        <v>0.35</v>
      </c>
      <c r="T647" s="146">
        <f>S647*H647</f>
        <v>8.75</v>
      </c>
      <c r="AR647" s="147" t="s">
        <v>217</v>
      </c>
      <c r="AT647" s="147" t="s">
        <v>193</v>
      </c>
      <c r="AU647" s="147" t="s">
        <v>85</v>
      </c>
      <c r="AY647" s="17" t="s">
        <v>190</v>
      </c>
      <c r="BE647" s="148">
        <f>IF(N647="základní",J647,0)</f>
        <v>0</v>
      </c>
      <c r="BF647" s="148">
        <f>IF(N647="snížená",J647,0)</f>
        <v>0</v>
      </c>
      <c r="BG647" s="148">
        <f>IF(N647="zákl. přenesená",J647,0)</f>
        <v>0</v>
      </c>
      <c r="BH647" s="148">
        <f>IF(N647="sníž. přenesená",J647,0)</f>
        <v>0</v>
      </c>
      <c r="BI647" s="148">
        <f>IF(N647="nulová",J647,0)</f>
        <v>0</v>
      </c>
      <c r="BJ647" s="17" t="s">
        <v>83</v>
      </c>
      <c r="BK647" s="148">
        <f>ROUND(I647*H647,2)</f>
        <v>0</v>
      </c>
      <c r="BL647" s="17" t="s">
        <v>217</v>
      </c>
      <c r="BM647" s="147" t="s">
        <v>1207</v>
      </c>
    </row>
    <row r="648" spans="2:65" s="1" customFormat="1">
      <c r="B648" s="32"/>
      <c r="D648" s="149" t="s">
        <v>200</v>
      </c>
      <c r="F648" s="150" t="s">
        <v>1208</v>
      </c>
      <c r="I648" s="151"/>
      <c r="L648" s="32"/>
      <c r="M648" s="152"/>
      <c r="T648" s="56"/>
      <c r="AT648" s="17" t="s">
        <v>200</v>
      </c>
      <c r="AU648" s="17" t="s">
        <v>85</v>
      </c>
    </row>
    <row r="649" spans="2:65" s="12" customFormat="1">
      <c r="B649" s="160"/>
      <c r="D649" s="153" t="s">
        <v>256</v>
      </c>
      <c r="E649" s="161" t="s">
        <v>1</v>
      </c>
      <c r="F649" s="162" t="s">
        <v>1209</v>
      </c>
      <c r="H649" s="163">
        <v>25</v>
      </c>
      <c r="I649" s="164"/>
      <c r="L649" s="160"/>
      <c r="M649" s="165"/>
      <c r="T649" s="166"/>
      <c r="AT649" s="161" t="s">
        <v>256</v>
      </c>
      <c r="AU649" s="161" t="s">
        <v>85</v>
      </c>
      <c r="AV649" s="12" t="s">
        <v>85</v>
      </c>
      <c r="AW649" s="12" t="s">
        <v>32</v>
      </c>
      <c r="AX649" s="12" t="s">
        <v>83</v>
      </c>
      <c r="AY649" s="161" t="s">
        <v>190</v>
      </c>
    </row>
    <row r="650" spans="2:65" s="1" customFormat="1" ht="66.75" customHeight="1">
      <c r="B650" s="32"/>
      <c r="C650" s="136" t="s">
        <v>1210</v>
      </c>
      <c r="D650" s="136" t="s">
        <v>193</v>
      </c>
      <c r="E650" s="137" t="s">
        <v>1211</v>
      </c>
      <c r="F650" s="138" t="s">
        <v>1212</v>
      </c>
      <c r="G650" s="139" t="s">
        <v>435</v>
      </c>
      <c r="H650" s="140">
        <v>142.5</v>
      </c>
      <c r="I650" s="141"/>
      <c r="J650" s="142">
        <f>ROUND(I650*H650,2)</f>
        <v>0</v>
      </c>
      <c r="K650" s="138" t="s">
        <v>197</v>
      </c>
      <c r="L650" s="32"/>
      <c r="M650" s="143" t="s">
        <v>1</v>
      </c>
      <c r="N650" s="144" t="s">
        <v>41</v>
      </c>
      <c r="P650" s="145">
        <f>O650*H650</f>
        <v>0</v>
      </c>
      <c r="Q650" s="145">
        <v>0</v>
      </c>
      <c r="R650" s="145">
        <f>Q650*H650</f>
        <v>0</v>
      </c>
      <c r="S650" s="145">
        <v>0</v>
      </c>
      <c r="T650" s="146">
        <f>S650*H650</f>
        <v>0</v>
      </c>
      <c r="AR650" s="147" t="s">
        <v>217</v>
      </c>
      <c r="AT650" s="147" t="s">
        <v>193</v>
      </c>
      <c r="AU650" s="147" t="s">
        <v>85</v>
      </c>
      <c r="AY650" s="17" t="s">
        <v>190</v>
      </c>
      <c r="BE650" s="148">
        <f>IF(N650="základní",J650,0)</f>
        <v>0</v>
      </c>
      <c r="BF650" s="148">
        <f>IF(N650="snížená",J650,0)</f>
        <v>0</v>
      </c>
      <c r="BG650" s="148">
        <f>IF(N650="zákl. přenesená",J650,0)</f>
        <v>0</v>
      </c>
      <c r="BH650" s="148">
        <f>IF(N650="sníž. přenesená",J650,0)</f>
        <v>0</v>
      </c>
      <c r="BI650" s="148">
        <f>IF(N650="nulová",J650,0)</f>
        <v>0</v>
      </c>
      <c r="BJ650" s="17" t="s">
        <v>83</v>
      </c>
      <c r="BK650" s="148">
        <f>ROUND(I650*H650,2)</f>
        <v>0</v>
      </c>
      <c r="BL650" s="17" t="s">
        <v>217</v>
      </c>
      <c r="BM650" s="147" t="s">
        <v>1213</v>
      </c>
    </row>
    <row r="651" spans="2:65" s="1" customFormat="1">
      <c r="B651" s="32"/>
      <c r="D651" s="149" t="s">
        <v>200</v>
      </c>
      <c r="F651" s="150" t="s">
        <v>1214</v>
      </c>
      <c r="I651" s="151"/>
      <c r="L651" s="32"/>
      <c r="M651" s="152"/>
      <c r="T651" s="56"/>
      <c r="AT651" s="17" t="s">
        <v>200</v>
      </c>
      <c r="AU651" s="17" t="s">
        <v>85</v>
      </c>
    </row>
    <row r="652" spans="2:65" s="12" customFormat="1">
      <c r="B652" s="160"/>
      <c r="D652" s="153" t="s">
        <v>256</v>
      </c>
      <c r="E652" s="161" t="s">
        <v>1</v>
      </c>
      <c r="F652" s="162" t="s">
        <v>1215</v>
      </c>
      <c r="H652" s="163">
        <v>142.5</v>
      </c>
      <c r="I652" s="164"/>
      <c r="L652" s="160"/>
      <c r="M652" s="165"/>
      <c r="T652" s="166"/>
      <c r="AT652" s="161" t="s">
        <v>256</v>
      </c>
      <c r="AU652" s="161" t="s">
        <v>85</v>
      </c>
      <c r="AV652" s="12" t="s">
        <v>85</v>
      </c>
      <c r="AW652" s="12" t="s">
        <v>32</v>
      </c>
      <c r="AX652" s="12" t="s">
        <v>83</v>
      </c>
      <c r="AY652" s="161" t="s">
        <v>190</v>
      </c>
    </row>
    <row r="653" spans="2:65" s="1" customFormat="1" ht="55.5" customHeight="1">
      <c r="B653" s="32"/>
      <c r="C653" s="136" t="s">
        <v>1216</v>
      </c>
      <c r="D653" s="136" t="s">
        <v>193</v>
      </c>
      <c r="E653" s="137" t="s">
        <v>1217</v>
      </c>
      <c r="F653" s="138" t="s">
        <v>1218</v>
      </c>
      <c r="G653" s="139" t="s">
        <v>253</v>
      </c>
      <c r="H653" s="140">
        <v>7</v>
      </c>
      <c r="I653" s="141"/>
      <c r="J653" s="142">
        <f>ROUND(I653*H653,2)</f>
        <v>0</v>
      </c>
      <c r="K653" s="138" t="s">
        <v>197</v>
      </c>
      <c r="L653" s="32"/>
      <c r="M653" s="143" t="s">
        <v>1</v>
      </c>
      <c r="N653" s="144" t="s">
        <v>41</v>
      </c>
      <c r="P653" s="145">
        <f>O653*H653</f>
        <v>0</v>
      </c>
      <c r="Q653" s="145">
        <v>0</v>
      </c>
      <c r="R653" s="145">
        <f>Q653*H653</f>
        <v>0</v>
      </c>
      <c r="S653" s="145">
        <v>0</v>
      </c>
      <c r="T653" s="146">
        <f>S653*H653</f>
        <v>0</v>
      </c>
      <c r="AR653" s="147" t="s">
        <v>217</v>
      </c>
      <c r="AT653" s="147" t="s">
        <v>193</v>
      </c>
      <c r="AU653" s="147" t="s">
        <v>85</v>
      </c>
      <c r="AY653" s="17" t="s">
        <v>190</v>
      </c>
      <c r="BE653" s="148">
        <f>IF(N653="základní",J653,0)</f>
        <v>0</v>
      </c>
      <c r="BF653" s="148">
        <f>IF(N653="snížená",J653,0)</f>
        <v>0</v>
      </c>
      <c r="BG653" s="148">
        <f>IF(N653="zákl. přenesená",J653,0)</f>
        <v>0</v>
      </c>
      <c r="BH653" s="148">
        <f>IF(N653="sníž. přenesená",J653,0)</f>
        <v>0</v>
      </c>
      <c r="BI653" s="148">
        <f>IF(N653="nulová",J653,0)</f>
        <v>0</v>
      </c>
      <c r="BJ653" s="17" t="s">
        <v>83</v>
      </c>
      <c r="BK653" s="148">
        <f>ROUND(I653*H653,2)</f>
        <v>0</v>
      </c>
      <c r="BL653" s="17" t="s">
        <v>217</v>
      </c>
      <c r="BM653" s="147" t="s">
        <v>1219</v>
      </c>
    </row>
    <row r="654" spans="2:65" s="1" customFormat="1">
      <c r="B654" s="32"/>
      <c r="D654" s="149" t="s">
        <v>200</v>
      </c>
      <c r="F654" s="150" t="s">
        <v>1220</v>
      </c>
      <c r="I654" s="151"/>
      <c r="L654" s="32"/>
      <c r="M654" s="152"/>
      <c r="T654" s="56"/>
      <c r="AT654" s="17" t="s">
        <v>200</v>
      </c>
      <c r="AU654" s="17" t="s">
        <v>85</v>
      </c>
    </row>
    <row r="655" spans="2:65" s="12" customFormat="1">
      <c r="B655" s="160"/>
      <c r="D655" s="153" t="s">
        <v>256</v>
      </c>
      <c r="E655" s="161" t="s">
        <v>1</v>
      </c>
      <c r="F655" s="162" t="s">
        <v>766</v>
      </c>
      <c r="H655" s="163">
        <v>7</v>
      </c>
      <c r="I655" s="164"/>
      <c r="L655" s="160"/>
      <c r="M655" s="165"/>
      <c r="T655" s="166"/>
      <c r="AT655" s="161" t="s">
        <v>256</v>
      </c>
      <c r="AU655" s="161" t="s">
        <v>85</v>
      </c>
      <c r="AV655" s="12" t="s">
        <v>85</v>
      </c>
      <c r="AW655" s="12" t="s">
        <v>32</v>
      </c>
      <c r="AX655" s="12" t="s">
        <v>83</v>
      </c>
      <c r="AY655" s="161" t="s">
        <v>190</v>
      </c>
    </row>
    <row r="656" spans="2:65" s="1" customFormat="1" ht="76.349999999999994" customHeight="1">
      <c r="B656" s="32"/>
      <c r="C656" s="136" t="s">
        <v>1221</v>
      </c>
      <c r="D656" s="136" t="s">
        <v>193</v>
      </c>
      <c r="E656" s="137" t="s">
        <v>1222</v>
      </c>
      <c r="F656" s="138" t="s">
        <v>1223</v>
      </c>
      <c r="G656" s="139" t="s">
        <v>253</v>
      </c>
      <c r="H656" s="140">
        <v>7.34</v>
      </c>
      <c r="I656" s="141"/>
      <c r="J656" s="142">
        <f>ROUND(I656*H656,2)</f>
        <v>0</v>
      </c>
      <c r="K656" s="138" t="s">
        <v>197</v>
      </c>
      <c r="L656" s="32"/>
      <c r="M656" s="143" t="s">
        <v>1</v>
      </c>
      <c r="N656" s="144" t="s">
        <v>41</v>
      </c>
      <c r="P656" s="145">
        <f>O656*H656</f>
        <v>0</v>
      </c>
      <c r="Q656" s="145">
        <v>0</v>
      </c>
      <c r="R656" s="145">
        <f>Q656*H656</f>
        <v>0</v>
      </c>
      <c r="S656" s="145">
        <v>0</v>
      </c>
      <c r="T656" s="146">
        <f>S656*H656</f>
        <v>0</v>
      </c>
      <c r="AR656" s="147" t="s">
        <v>217</v>
      </c>
      <c r="AT656" s="147" t="s">
        <v>193</v>
      </c>
      <c r="AU656" s="147" t="s">
        <v>85</v>
      </c>
      <c r="AY656" s="17" t="s">
        <v>190</v>
      </c>
      <c r="BE656" s="148">
        <f>IF(N656="základní",J656,0)</f>
        <v>0</v>
      </c>
      <c r="BF656" s="148">
        <f>IF(N656="snížená",J656,0)</f>
        <v>0</v>
      </c>
      <c r="BG656" s="148">
        <f>IF(N656="zákl. přenesená",J656,0)</f>
        <v>0</v>
      </c>
      <c r="BH656" s="148">
        <f>IF(N656="sníž. přenesená",J656,0)</f>
        <v>0</v>
      </c>
      <c r="BI656" s="148">
        <f>IF(N656="nulová",J656,0)</f>
        <v>0</v>
      </c>
      <c r="BJ656" s="17" t="s">
        <v>83</v>
      </c>
      <c r="BK656" s="148">
        <f>ROUND(I656*H656,2)</f>
        <v>0</v>
      </c>
      <c r="BL656" s="17" t="s">
        <v>217</v>
      </c>
      <c r="BM656" s="147" t="s">
        <v>1224</v>
      </c>
    </row>
    <row r="657" spans="2:65" s="1" customFormat="1">
      <c r="B657" s="32"/>
      <c r="D657" s="149" t="s">
        <v>200</v>
      </c>
      <c r="F657" s="150" t="s">
        <v>1225</v>
      </c>
      <c r="I657" s="151"/>
      <c r="L657" s="32"/>
      <c r="M657" s="152"/>
      <c r="T657" s="56"/>
      <c r="AT657" s="17" t="s">
        <v>200</v>
      </c>
      <c r="AU657" s="17" t="s">
        <v>85</v>
      </c>
    </row>
    <row r="658" spans="2:65" s="12" customFormat="1">
      <c r="B658" s="160"/>
      <c r="D658" s="153" t="s">
        <v>256</v>
      </c>
      <c r="E658" s="161" t="s">
        <v>1</v>
      </c>
      <c r="F658" s="162" t="s">
        <v>1226</v>
      </c>
      <c r="H658" s="163">
        <v>7.34</v>
      </c>
      <c r="I658" s="164"/>
      <c r="L658" s="160"/>
      <c r="M658" s="165"/>
      <c r="T658" s="166"/>
      <c r="AT658" s="161" t="s">
        <v>256</v>
      </c>
      <c r="AU658" s="161" t="s">
        <v>85</v>
      </c>
      <c r="AV658" s="12" t="s">
        <v>85</v>
      </c>
      <c r="AW658" s="12" t="s">
        <v>32</v>
      </c>
      <c r="AX658" s="12" t="s">
        <v>83</v>
      </c>
      <c r="AY658" s="161" t="s">
        <v>190</v>
      </c>
    </row>
    <row r="659" spans="2:65" s="11" customFormat="1" ht="22.9" customHeight="1">
      <c r="B659" s="124"/>
      <c r="D659" s="125" t="s">
        <v>75</v>
      </c>
      <c r="E659" s="134" t="s">
        <v>445</v>
      </c>
      <c r="F659" s="134" t="s">
        <v>446</v>
      </c>
      <c r="I659" s="127"/>
      <c r="J659" s="135">
        <f>BK659</f>
        <v>0</v>
      </c>
      <c r="L659" s="124"/>
      <c r="M659" s="129"/>
      <c r="P659" s="130">
        <f>SUM(P660:P696)</f>
        <v>0</v>
      </c>
      <c r="R659" s="130">
        <f>SUM(R660:R696)</f>
        <v>0</v>
      </c>
      <c r="T659" s="131">
        <f>SUM(T660:T696)</f>
        <v>0</v>
      </c>
      <c r="AR659" s="125" t="s">
        <v>83</v>
      </c>
      <c r="AT659" s="132" t="s">
        <v>75</v>
      </c>
      <c r="AU659" s="132" t="s">
        <v>83</v>
      </c>
      <c r="AY659" s="125" t="s">
        <v>190</v>
      </c>
      <c r="BK659" s="133">
        <f>SUM(BK660:BK696)</f>
        <v>0</v>
      </c>
    </row>
    <row r="660" spans="2:65" s="1" customFormat="1" ht="37.9" customHeight="1">
      <c r="B660" s="32"/>
      <c r="C660" s="136" t="s">
        <v>1227</v>
      </c>
      <c r="D660" s="136" t="s">
        <v>193</v>
      </c>
      <c r="E660" s="137" t="s">
        <v>448</v>
      </c>
      <c r="F660" s="138" t="s">
        <v>449</v>
      </c>
      <c r="G660" s="139" t="s">
        <v>380</v>
      </c>
      <c r="H660" s="140">
        <v>91.067999999999998</v>
      </c>
      <c r="I660" s="141"/>
      <c r="J660" s="142">
        <f>ROUND(I660*H660,2)</f>
        <v>0</v>
      </c>
      <c r="K660" s="138" t="s">
        <v>197</v>
      </c>
      <c r="L660" s="32"/>
      <c r="M660" s="143" t="s">
        <v>1</v>
      </c>
      <c r="N660" s="144" t="s">
        <v>41</v>
      </c>
      <c r="P660" s="145">
        <f>O660*H660</f>
        <v>0</v>
      </c>
      <c r="Q660" s="145">
        <v>0</v>
      </c>
      <c r="R660" s="145">
        <f>Q660*H660</f>
        <v>0</v>
      </c>
      <c r="S660" s="145">
        <v>0</v>
      </c>
      <c r="T660" s="146">
        <f>S660*H660</f>
        <v>0</v>
      </c>
      <c r="AR660" s="147" t="s">
        <v>217</v>
      </c>
      <c r="AT660" s="147" t="s">
        <v>193</v>
      </c>
      <c r="AU660" s="147" t="s">
        <v>85</v>
      </c>
      <c r="AY660" s="17" t="s">
        <v>190</v>
      </c>
      <c r="BE660" s="148">
        <f>IF(N660="základní",J660,0)</f>
        <v>0</v>
      </c>
      <c r="BF660" s="148">
        <f>IF(N660="snížená",J660,0)</f>
        <v>0</v>
      </c>
      <c r="BG660" s="148">
        <f>IF(N660="zákl. přenesená",J660,0)</f>
        <v>0</v>
      </c>
      <c r="BH660" s="148">
        <f>IF(N660="sníž. přenesená",J660,0)</f>
        <v>0</v>
      </c>
      <c r="BI660" s="148">
        <f>IF(N660="nulová",J660,0)</f>
        <v>0</v>
      </c>
      <c r="BJ660" s="17" t="s">
        <v>83</v>
      </c>
      <c r="BK660" s="148">
        <f>ROUND(I660*H660,2)</f>
        <v>0</v>
      </c>
      <c r="BL660" s="17" t="s">
        <v>217</v>
      </c>
      <c r="BM660" s="147" t="s">
        <v>1228</v>
      </c>
    </row>
    <row r="661" spans="2:65" s="1" customFormat="1">
      <c r="B661" s="32"/>
      <c r="D661" s="149" t="s">
        <v>200</v>
      </c>
      <c r="F661" s="150" t="s">
        <v>451</v>
      </c>
      <c r="I661" s="151"/>
      <c r="L661" s="32"/>
      <c r="M661" s="152"/>
      <c r="T661" s="56"/>
      <c r="AT661" s="17" t="s">
        <v>200</v>
      </c>
      <c r="AU661" s="17" t="s">
        <v>85</v>
      </c>
    </row>
    <row r="662" spans="2:65" s="12" customFormat="1">
      <c r="B662" s="160"/>
      <c r="D662" s="153" t="s">
        <v>256</v>
      </c>
      <c r="E662" s="161" t="s">
        <v>1</v>
      </c>
      <c r="F662" s="162" t="s">
        <v>1229</v>
      </c>
      <c r="H662" s="163">
        <v>4.13</v>
      </c>
      <c r="I662" s="164"/>
      <c r="L662" s="160"/>
      <c r="M662" s="165"/>
      <c r="T662" s="166"/>
      <c r="AT662" s="161" t="s">
        <v>256</v>
      </c>
      <c r="AU662" s="161" t="s">
        <v>85</v>
      </c>
      <c r="AV662" s="12" t="s">
        <v>85</v>
      </c>
      <c r="AW662" s="12" t="s">
        <v>32</v>
      </c>
      <c r="AX662" s="12" t="s">
        <v>76</v>
      </c>
      <c r="AY662" s="161" t="s">
        <v>190</v>
      </c>
    </row>
    <row r="663" spans="2:65" s="12" customFormat="1">
      <c r="B663" s="160"/>
      <c r="D663" s="153" t="s">
        <v>256</v>
      </c>
      <c r="E663" s="161" t="s">
        <v>1</v>
      </c>
      <c r="F663" s="162" t="s">
        <v>1230</v>
      </c>
      <c r="H663" s="163">
        <v>45.613</v>
      </c>
      <c r="I663" s="164"/>
      <c r="L663" s="160"/>
      <c r="M663" s="165"/>
      <c r="T663" s="166"/>
      <c r="AT663" s="161" t="s">
        <v>256</v>
      </c>
      <c r="AU663" s="161" t="s">
        <v>85</v>
      </c>
      <c r="AV663" s="12" t="s">
        <v>85</v>
      </c>
      <c r="AW663" s="12" t="s">
        <v>32</v>
      </c>
      <c r="AX663" s="12" t="s">
        <v>76</v>
      </c>
      <c r="AY663" s="161" t="s">
        <v>190</v>
      </c>
    </row>
    <row r="664" spans="2:65" s="12" customFormat="1">
      <c r="B664" s="160"/>
      <c r="D664" s="153" t="s">
        <v>256</v>
      </c>
      <c r="E664" s="161" t="s">
        <v>1</v>
      </c>
      <c r="F664" s="162" t="s">
        <v>1231</v>
      </c>
      <c r="H664" s="163">
        <v>41.325000000000003</v>
      </c>
      <c r="I664" s="164"/>
      <c r="L664" s="160"/>
      <c r="M664" s="165"/>
      <c r="T664" s="166"/>
      <c r="AT664" s="161" t="s">
        <v>256</v>
      </c>
      <c r="AU664" s="161" t="s">
        <v>85</v>
      </c>
      <c r="AV664" s="12" t="s">
        <v>85</v>
      </c>
      <c r="AW664" s="12" t="s">
        <v>32</v>
      </c>
      <c r="AX664" s="12" t="s">
        <v>76</v>
      </c>
      <c r="AY664" s="161" t="s">
        <v>190</v>
      </c>
    </row>
    <row r="665" spans="2:65" s="14" customFormat="1">
      <c r="B665" s="173"/>
      <c r="D665" s="153" t="s">
        <v>256</v>
      </c>
      <c r="E665" s="174" t="s">
        <v>1</v>
      </c>
      <c r="F665" s="175" t="s">
        <v>267</v>
      </c>
      <c r="H665" s="176">
        <v>91.067999999999998</v>
      </c>
      <c r="I665" s="177"/>
      <c r="L665" s="173"/>
      <c r="M665" s="178"/>
      <c r="T665" s="179"/>
      <c r="AT665" s="174" t="s">
        <v>256</v>
      </c>
      <c r="AU665" s="174" t="s">
        <v>85</v>
      </c>
      <c r="AV665" s="14" t="s">
        <v>217</v>
      </c>
      <c r="AW665" s="14" t="s">
        <v>32</v>
      </c>
      <c r="AX665" s="14" t="s">
        <v>83</v>
      </c>
      <c r="AY665" s="174" t="s">
        <v>190</v>
      </c>
    </row>
    <row r="666" spans="2:65" s="1" customFormat="1" ht="37.9" customHeight="1">
      <c r="B666" s="32"/>
      <c r="C666" s="136" t="s">
        <v>1232</v>
      </c>
      <c r="D666" s="136" t="s">
        <v>193</v>
      </c>
      <c r="E666" s="137" t="s">
        <v>453</v>
      </c>
      <c r="F666" s="138" t="s">
        <v>454</v>
      </c>
      <c r="G666" s="139" t="s">
        <v>380</v>
      </c>
      <c r="H666" s="140">
        <v>782.44200000000001</v>
      </c>
      <c r="I666" s="141"/>
      <c r="J666" s="142">
        <f>ROUND(I666*H666,2)</f>
        <v>0</v>
      </c>
      <c r="K666" s="138" t="s">
        <v>197</v>
      </c>
      <c r="L666" s="32"/>
      <c r="M666" s="143" t="s">
        <v>1</v>
      </c>
      <c r="N666" s="144" t="s">
        <v>41</v>
      </c>
      <c r="P666" s="145">
        <f>O666*H666</f>
        <v>0</v>
      </c>
      <c r="Q666" s="145">
        <v>0</v>
      </c>
      <c r="R666" s="145">
        <f>Q666*H666</f>
        <v>0</v>
      </c>
      <c r="S666" s="145">
        <v>0</v>
      </c>
      <c r="T666" s="146">
        <f>S666*H666</f>
        <v>0</v>
      </c>
      <c r="AR666" s="147" t="s">
        <v>217</v>
      </c>
      <c r="AT666" s="147" t="s">
        <v>193</v>
      </c>
      <c r="AU666" s="147" t="s">
        <v>85</v>
      </c>
      <c r="AY666" s="17" t="s">
        <v>190</v>
      </c>
      <c r="BE666" s="148">
        <f>IF(N666="základní",J666,0)</f>
        <v>0</v>
      </c>
      <c r="BF666" s="148">
        <f>IF(N666="snížená",J666,0)</f>
        <v>0</v>
      </c>
      <c r="BG666" s="148">
        <f>IF(N666="zákl. přenesená",J666,0)</f>
        <v>0</v>
      </c>
      <c r="BH666" s="148">
        <f>IF(N666="sníž. přenesená",J666,0)</f>
        <v>0</v>
      </c>
      <c r="BI666" s="148">
        <f>IF(N666="nulová",J666,0)</f>
        <v>0</v>
      </c>
      <c r="BJ666" s="17" t="s">
        <v>83</v>
      </c>
      <c r="BK666" s="148">
        <f>ROUND(I666*H666,2)</f>
        <v>0</v>
      </c>
      <c r="BL666" s="17" t="s">
        <v>217</v>
      </c>
      <c r="BM666" s="147" t="s">
        <v>1233</v>
      </c>
    </row>
    <row r="667" spans="2:65" s="1" customFormat="1">
      <c r="B667" s="32"/>
      <c r="D667" s="149" t="s">
        <v>200</v>
      </c>
      <c r="F667" s="150" t="s">
        <v>456</v>
      </c>
      <c r="I667" s="151"/>
      <c r="L667" s="32"/>
      <c r="M667" s="152"/>
      <c r="T667" s="56"/>
      <c r="AT667" s="17" t="s">
        <v>200</v>
      </c>
      <c r="AU667" s="17" t="s">
        <v>85</v>
      </c>
    </row>
    <row r="668" spans="2:65" s="12" customFormat="1">
      <c r="B668" s="160"/>
      <c r="D668" s="153" t="s">
        <v>256</v>
      </c>
      <c r="E668" s="161" t="s">
        <v>1</v>
      </c>
      <c r="F668" s="162" t="s">
        <v>1234</v>
      </c>
      <c r="H668" s="163">
        <v>410.517</v>
      </c>
      <c r="I668" s="164"/>
      <c r="L668" s="160"/>
      <c r="M668" s="165"/>
      <c r="T668" s="166"/>
      <c r="AT668" s="161" t="s">
        <v>256</v>
      </c>
      <c r="AU668" s="161" t="s">
        <v>85</v>
      </c>
      <c r="AV668" s="12" t="s">
        <v>85</v>
      </c>
      <c r="AW668" s="12" t="s">
        <v>32</v>
      </c>
      <c r="AX668" s="12" t="s">
        <v>76</v>
      </c>
      <c r="AY668" s="161" t="s">
        <v>190</v>
      </c>
    </row>
    <row r="669" spans="2:65" s="12" customFormat="1">
      <c r="B669" s="160"/>
      <c r="D669" s="153" t="s">
        <v>256</v>
      </c>
      <c r="E669" s="161" t="s">
        <v>1</v>
      </c>
      <c r="F669" s="162" t="s">
        <v>1235</v>
      </c>
      <c r="H669" s="163">
        <v>371.92500000000001</v>
      </c>
      <c r="I669" s="164"/>
      <c r="L669" s="160"/>
      <c r="M669" s="165"/>
      <c r="T669" s="166"/>
      <c r="AT669" s="161" t="s">
        <v>256</v>
      </c>
      <c r="AU669" s="161" t="s">
        <v>85</v>
      </c>
      <c r="AV669" s="12" t="s">
        <v>85</v>
      </c>
      <c r="AW669" s="12" t="s">
        <v>32</v>
      </c>
      <c r="AX669" s="12" t="s">
        <v>76</v>
      </c>
      <c r="AY669" s="161" t="s">
        <v>190</v>
      </c>
    </row>
    <row r="670" spans="2:65" s="14" customFormat="1">
      <c r="B670" s="173"/>
      <c r="D670" s="153" t="s">
        <v>256</v>
      </c>
      <c r="E670" s="174" t="s">
        <v>1</v>
      </c>
      <c r="F670" s="175" t="s">
        <v>267</v>
      </c>
      <c r="H670" s="176">
        <v>782.44200000000001</v>
      </c>
      <c r="I670" s="177"/>
      <c r="L670" s="173"/>
      <c r="M670" s="178"/>
      <c r="T670" s="179"/>
      <c r="AT670" s="174" t="s">
        <v>256</v>
      </c>
      <c r="AU670" s="174" t="s">
        <v>85</v>
      </c>
      <c r="AV670" s="14" t="s">
        <v>217</v>
      </c>
      <c r="AW670" s="14" t="s">
        <v>32</v>
      </c>
      <c r="AX670" s="14" t="s">
        <v>83</v>
      </c>
      <c r="AY670" s="174" t="s">
        <v>190</v>
      </c>
    </row>
    <row r="671" spans="2:65" s="1" customFormat="1" ht="37.9" customHeight="1">
      <c r="B671" s="32"/>
      <c r="C671" s="136" t="s">
        <v>1236</v>
      </c>
      <c r="D671" s="136" t="s">
        <v>193</v>
      </c>
      <c r="E671" s="137" t="s">
        <v>1237</v>
      </c>
      <c r="F671" s="138" t="s">
        <v>1238</v>
      </c>
      <c r="G671" s="139" t="s">
        <v>380</v>
      </c>
      <c r="H671" s="140">
        <v>4706.5739999999996</v>
      </c>
      <c r="I671" s="141"/>
      <c r="J671" s="142">
        <f>ROUND(I671*H671,2)</f>
        <v>0</v>
      </c>
      <c r="K671" s="138" t="s">
        <v>197</v>
      </c>
      <c r="L671" s="32"/>
      <c r="M671" s="143" t="s">
        <v>1</v>
      </c>
      <c r="N671" s="144" t="s">
        <v>41</v>
      </c>
      <c r="P671" s="145">
        <f>O671*H671</f>
        <v>0</v>
      </c>
      <c r="Q671" s="145">
        <v>0</v>
      </c>
      <c r="R671" s="145">
        <f>Q671*H671</f>
        <v>0</v>
      </c>
      <c r="S671" s="145">
        <v>0</v>
      </c>
      <c r="T671" s="146">
        <f>S671*H671</f>
        <v>0</v>
      </c>
      <c r="AR671" s="147" t="s">
        <v>217</v>
      </c>
      <c r="AT671" s="147" t="s">
        <v>193</v>
      </c>
      <c r="AU671" s="147" t="s">
        <v>85</v>
      </c>
      <c r="AY671" s="17" t="s">
        <v>190</v>
      </c>
      <c r="BE671" s="148">
        <f>IF(N671="základní",J671,0)</f>
        <v>0</v>
      </c>
      <c r="BF671" s="148">
        <f>IF(N671="snížená",J671,0)</f>
        <v>0</v>
      </c>
      <c r="BG671" s="148">
        <f>IF(N671="zákl. přenesená",J671,0)</f>
        <v>0</v>
      </c>
      <c r="BH671" s="148">
        <f>IF(N671="sníž. přenesená",J671,0)</f>
        <v>0</v>
      </c>
      <c r="BI671" s="148">
        <f>IF(N671="nulová",J671,0)</f>
        <v>0</v>
      </c>
      <c r="BJ671" s="17" t="s">
        <v>83</v>
      </c>
      <c r="BK671" s="148">
        <f>ROUND(I671*H671,2)</f>
        <v>0</v>
      </c>
      <c r="BL671" s="17" t="s">
        <v>217</v>
      </c>
      <c r="BM671" s="147" t="s">
        <v>1239</v>
      </c>
    </row>
    <row r="672" spans="2:65" s="1" customFormat="1">
      <c r="B672" s="32"/>
      <c r="D672" s="149" t="s">
        <v>200</v>
      </c>
      <c r="F672" s="150" t="s">
        <v>1240</v>
      </c>
      <c r="I672" s="151"/>
      <c r="L672" s="32"/>
      <c r="M672" s="152"/>
      <c r="T672" s="56"/>
      <c r="AT672" s="17" t="s">
        <v>200</v>
      </c>
      <c r="AU672" s="17" t="s">
        <v>85</v>
      </c>
    </row>
    <row r="673" spans="2:65" s="12" customFormat="1">
      <c r="B673" s="160"/>
      <c r="D673" s="153" t="s">
        <v>256</v>
      </c>
      <c r="E673" s="161" t="s">
        <v>1</v>
      </c>
      <c r="F673" s="162" t="s">
        <v>1241</v>
      </c>
      <c r="H673" s="163">
        <v>4795.5770000000002</v>
      </c>
      <c r="I673" s="164"/>
      <c r="L673" s="160"/>
      <c r="M673" s="165"/>
      <c r="T673" s="166"/>
      <c r="AT673" s="161" t="s">
        <v>256</v>
      </c>
      <c r="AU673" s="161" t="s">
        <v>85</v>
      </c>
      <c r="AV673" s="12" t="s">
        <v>85</v>
      </c>
      <c r="AW673" s="12" t="s">
        <v>32</v>
      </c>
      <c r="AX673" s="12" t="s">
        <v>76</v>
      </c>
      <c r="AY673" s="161" t="s">
        <v>190</v>
      </c>
    </row>
    <row r="674" spans="2:65" s="13" customFormat="1">
      <c r="B674" s="167"/>
      <c r="D674" s="153" t="s">
        <v>256</v>
      </c>
      <c r="E674" s="168" t="s">
        <v>1</v>
      </c>
      <c r="F674" s="169" t="s">
        <v>1242</v>
      </c>
      <c r="H674" s="168" t="s">
        <v>1</v>
      </c>
      <c r="I674" s="170"/>
      <c r="L674" s="167"/>
      <c r="M674" s="171"/>
      <c r="T674" s="172"/>
      <c r="AT674" s="168" t="s">
        <v>256</v>
      </c>
      <c r="AU674" s="168" t="s">
        <v>85</v>
      </c>
      <c r="AV674" s="13" t="s">
        <v>83</v>
      </c>
      <c r="AW674" s="13" t="s">
        <v>32</v>
      </c>
      <c r="AX674" s="13" t="s">
        <v>76</v>
      </c>
      <c r="AY674" s="168" t="s">
        <v>190</v>
      </c>
    </row>
    <row r="675" spans="2:65" s="12" customFormat="1">
      <c r="B675" s="160"/>
      <c r="D675" s="153" t="s">
        <v>256</v>
      </c>
      <c r="E675" s="161" t="s">
        <v>1</v>
      </c>
      <c r="F675" s="162" t="s">
        <v>1243</v>
      </c>
      <c r="H675" s="163">
        <v>-2.0649999999999999</v>
      </c>
      <c r="I675" s="164"/>
      <c r="L675" s="160"/>
      <c r="M675" s="165"/>
      <c r="T675" s="166"/>
      <c r="AT675" s="161" t="s">
        <v>256</v>
      </c>
      <c r="AU675" s="161" t="s">
        <v>85</v>
      </c>
      <c r="AV675" s="12" t="s">
        <v>85</v>
      </c>
      <c r="AW675" s="12" t="s">
        <v>32</v>
      </c>
      <c r="AX675" s="12" t="s">
        <v>76</v>
      </c>
      <c r="AY675" s="161" t="s">
        <v>190</v>
      </c>
    </row>
    <row r="676" spans="2:65" s="12" customFormat="1">
      <c r="B676" s="160"/>
      <c r="D676" s="153" t="s">
        <v>256</v>
      </c>
      <c r="E676" s="161" t="s">
        <v>1</v>
      </c>
      <c r="F676" s="162" t="s">
        <v>1244</v>
      </c>
      <c r="H676" s="163">
        <v>-45.613</v>
      </c>
      <c r="I676" s="164"/>
      <c r="L676" s="160"/>
      <c r="M676" s="165"/>
      <c r="T676" s="166"/>
      <c r="AT676" s="161" t="s">
        <v>256</v>
      </c>
      <c r="AU676" s="161" t="s">
        <v>85</v>
      </c>
      <c r="AV676" s="12" t="s">
        <v>85</v>
      </c>
      <c r="AW676" s="12" t="s">
        <v>32</v>
      </c>
      <c r="AX676" s="12" t="s">
        <v>76</v>
      </c>
      <c r="AY676" s="161" t="s">
        <v>190</v>
      </c>
    </row>
    <row r="677" spans="2:65" s="12" customFormat="1">
      <c r="B677" s="160"/>
      <c r="D677" s="153" t="s">
        <v>256</v>
      </c>
      <c r="E677" s="161" t="s">
        <v>1</v>
      </c>
      <c r="F677" s="162" t="s">
        <v>1245</v>
      </c>
      <c r="H677" s="163">
        <v>-41.325000000000003</v>
      </c>
      <c r="I677" s="164"/>
      <c r="L677" s="160"/>
      <c r="M677" s="165"/>
      <c r="T677" s="166"/>
      <c r="AT677" s="161" t="s">
        <v>256</v>
      </c>
      <c r="AU677" s="161" t="s">
        <v>85</v>
      </c>
      <c r="AV677" s="12" t="s">
        <v>85</v>
      </c>
      <c r="AW677" s="12" t="s">
        <v>32</v>
      </c>
      <c r="AX677" s="12" t="s">
        <v>76</v>
      </c>
      <c r="AY677" s="161" t="s">
        <v>190</v>
      </c>
    </row>
    <row r="678" spans="2:65" s="14" customFormat="1">
      <c r="B678" s="173"/>
      <c r="D678" s="153" t="s">
        <v>256</v>
      </c>
      <c r="E678" s="174" t="s">
        <v>1</v>
      </c>
      <c r="F678" s="175" t="s">
        <v>267</v>
      </c>
      <c r="H678" s="176">
        <v>4706.5740000000005</v>
      </c>
      <c r="I678" s="177"/>
      <c r="L678" s="173"/>
      <c r="M678" s="178"/>
      <c r="T678" s="179"/>
      <c r="AT678" s="174" t="s">
        <v>256</v>
      </c>
      <c r="AU678" s="174" t="s">
        <v>85</v>
      </c>
      <c r="AV678" s="14" t="s">
        <v>217</v>
      </c>
      <c r="AW678" s="14" t="s">
        <v>32</v>
      </c>
      <c r="AX678" s="14" t="s">
        <v>83</v>
      </c>
      <c r="AY678" s="174" t="s">
        <v>190</v>
      </c>
    </row>
    <row r="679" spans="2:65" s="1" customFormat="1" ht="49.15" customHeight="1">
      <c r="B679" s="32"/>
      <c r="C679" s="136" t="s">
        <v>1246</v>
      </c>
      <c r="D679" s="136" t="s">
        <v>193</v>
      </c>
      <c r="E679" s="137" t="s">
        <v>1247</v>
      </c>
      <c r="F679" s="138" t="s">
        <v>1248</v>
      </c>
      <c r="G679" s="139" t="s">
        <v>380</v>
      </c>
      <c r="H679" s="140">
        <v>42359.165999999997</v>
      </c>
      <c r="I679" s="141"/>
      <c r="J679" s="142">
        <f>ROUND(I679*H679,2)</f>
        <v>0</v>
      </c>
      <c r="K679" s="138" t="s">
        <v>197</v>
      </c>
      <c r="L679" s="32"/>
      <c r="M679" s="143" t="s">
        <v>1</v>
      </c>
      <c r="N679" s="144" t="s">
        <v>41</v>
      </c>
      <c r="P679" s="145">
        <f>O679*H679</f>
        <v>0</v>
      </c>
      <c r="Q679" s="145">
        <v>0</v>
      </c>
      <c r="R679" s="145">
        <f>Q679*H679</f>
        <v>0</v>
      </c>
      <c r="S679" s="145">
        <v>0</v>
      </c>
      <c r="T679" s="146">
        <f>S679*H679</f>
        <v>0</v>
      </c>
      <c r="AR679" s="147" t="s">
        <v>217</v>
      </c>
      <c r="AT679" s="147" t="s">
        <v>193</v>
      </c>
      <c r="AU679" s="147" t="s">
        <v>85</v>
      </c>
      <c r="AY679" s="17" t="s">
        <v>190</v>
      </c>
      <c r="BE679" s="148">
        <f>IF(N679="základní",J679,0)</f>
        <v>0</v>
      </c>
      <c r="BF679" s="148">
        <f>IF(N679="snížená",J679,0)</f>
        <v>0</v>
      </c>
      <c r="BG679" s="148">
        <f>IF(N679="zákl. přenesená",J679,0)</f>
        <v>0</v>
      </c>
      <c r="BH679" s="148">
        <f>IF(N679="sníž. přenesená",J679,0)</f>
        <v>0</v>
      </c>
      <c r="BI679" s="148">
        <f>IF(N679="nulová",J679,0)</f>
        <v>0</v>
      </c>
      <c r="BJ679" s="17" t="s">
        <v>83</v>
      </c>
      <c r="BK679" s="148">
        <f>ROUND(I679*H679,2)</f>
        <v>0</v>
      </c>
      <c r="BL679" s="17" t="s">
        <v>217</v>
      </c>
      <c r="BM679" s="147" t="s">
        <v>1249</v>
      </c>
    </row>
    <row r="680" spans="2:65" s="1" customFormat="1">
      <c r="B680" s="32"/>
      <c r="D680" s="149" t="s">
        <v>200</v>
      </c>
      <c r="F680" s="150" t="s">
        <v>1250</v>
      </c>
      <c r="I680" s="151"/>
      <c r="L680" s="32"/>
      <c r="M680" s="152"/>
      <c r="T680" s="56"/>
      <c r="AT680" s="17" t="s">
        <v>200</v>
      </c>
      <c r="AU680" s="17" t="s">
        <v>85</v>
      </c>
    </row>
    <row r="681" spans="2:65" s="12" customFormat="1">
      <c r="B681" s="160"/>
      <c r="D681" s="153" t="s">
        <v>256</v>
      </c>
      <c r="E681" s="161" t="s">
        <v>1</v>
      </c>
      <c r="F681" s="162" t="s">
        <v>1251</v>
      </c>
      <c r="H681" s="163">
        <v>42359.165999999997</v>
      </c>
      <c r="I681" s="164"/>
      <c r="L681" s="160"/>
      <c r="M681" s="165"/>
      <c r="T681" s="166"/>
      <c r="AT681" s="161" t="s">
        <v>256</v>
      </c>
      <c r="AU681" s="161" t="s">
        <v>85</v>
      </c>
      <c r="AV681" s="12" t="s">
        <v>85</v>
      </c>
      <c r="AW681" s="12" t="s">
        <v>32</v>
      </c>
      <c r="AX681" s="12" t="s">
        <v>83</v>
      </c>
      <c r="AY681" s="161" t="s">
        <v>190</v>
      </c>
    </row>
    <row r="682" spans="2:65" s="1" customFormat="1" ht="24.2" customHeight="1">
      <c r="B682" s="32"/>
      <c r="C682" s="136" t="s">
        <v>1252</v>
      </c>
      <c r="D682" s="136" t="s">
        <v>193</v>
      </c>
      <c r="E682" s="137" t="s">
        <v>1253</v>
      </c>
      <c r="F682" s="138" t="s">
        <v>1254</v>
      </c>
      <c r="G682" s="139" t="s">
        <v>380</v>
      </c>
      <c r="H682" s="140">
        <v>91.067999999999998</v>
      </c>
      <c r="I682" s="141"/>
      <c r="J682" s="142">
        <f>ROUND(I682*H682,2)</f>
        <v>0</v>
      </c>
      <c r="K682" s="138" t="s">
        <v>197</v>
      </c>
      <c r="L682" s="32"/>
      <c r="M682" s="143" t="s">
        <v>1</v>
      </c>
      <c r="N682" s="144" t="s">
        <v>41</v>
      </c>
      <c r="P682" s="145">
        <f>O682*H682</f>
        <v>0</v>
      </c>
      <c r="Q682" s="145">
        <v>0</v>
      </c>
      <c r="R682" s="145">
        <f>Q682*H682</f>
        <v>0</v>
      </c>
      <c r="S682" s="145">
        <v>0</v>
      </c>
      <c r="T682" s="146">
        <f>S682*H682</f>
        <v>0</v>
      </c>
      <c r="AR682" s="147" t="s">
        <v>217</v>
      </c>
      <c r="AT682" s="147" t="s">
        <v>193</v>
      </c>
      <c r="AU682" s="147" t="s">
        <v>85</v>
      </c>
      <c r="AY682" s="17" t="s">
        <v>190</v>
      </c>
      <c r="BE682" s="148">
        <f>IF(N682="základní",J682,0)</f>
        <v>0</v>
      </c>
      <c r="BF682" s="148">
        <f>IF(N682="snížená",J682,0)</f>
        <v>0</v>
      </c>
      <c r="BG682" s="148">
        <f>IF(N682="zákl. přenesená",J682,0)</f>
        <v>0</v>
      </c>
      <c r="BH682" s="148">
        <f>IF(N682="sníž. přenesená",J682,0)</f>
        <v>0</v>
      </c>
      <c r="BI682" s="148">
        <f>IF(N682="nulová",J682,0)</f>
        <v>0</v>
      </c>
      <c r="BJ682" s="17" t="s">
        <v>83</v>
      </c>
      <c r="BK682" s="148">
        <f>ROUND(I682*H682,2)</f>
        <v>0</v>
      </c>
      <c r="BL682" s="17" t="s">
        <v>217</v>
      </c>
      <c r="BM682" s="147" t="s">
        <v>1255</v>
      </c>
    </row>
    <row r="683" spans="2:65" s="1" customFormat="1">
      <c r="B683" s="32"/>
      <c r="D683" s="149" t="s">
        <v>200</v>
      </c>
      <c r="F683" s="150" t="s">
        <v>1256</v>
      </c>
      <c r="I683" s="151"/>
      <c r="L683" s="32"/>
      <c r="M683" s="152"/>
      <c r="T683" s="56"/>
      <c r="AT683" s="17" t="s">
        <v>200</v>
      </c>
      <c r="AU683" s="17" t="s">
        <v>85</v>
      </c>
    </row>
    <row r="684" spans="2:65" s="12" customFormat="1">
      <c r="B684" s="160"/>
      <c r="D684" s="153" t="s">
        <v>256</v>
      </c>
      <c r="E684" s="161" t="s">
        <v>1</v>
      </c>
      <c r="F684" s="162" t="s">
        <v>1257</v>
      </c>
      <c r="H684" s="163">
        <v>91.067999999999998</v>
      </c>
      <c r="I684" s="164"/>
      <c r="L684" s="160"/>
      <c r="M684" s="165"/>
      <c r="T684" s="166"/>
      <c r="AT684" s="161" t="s">
        <v>256</v>
      </c>
      <c r="AU684" s="161" t="s">
        <v>85</v>
      </c>
      <c r="AV684" s="12" t="s">
        <v>85</v>
      </c>
      <c r="AW684" s="12" t="s">
        <v>32</v>
      </c>
      <c r="AX684" s="12" t="s">
        <v>83</v>
      </c>
      <c r="AY684" s="161" t="s">
        <v>190</v>
      </c>
    </row>
    <row r="685" spans="2:65" s="1" customFormat="1" ht="24.2" customHeight="1">
      <c r="B685" s="32"/>
      <c r="C685" s="136" t="s">
        <v>1258</v>
      </c>
      <c r="D685" s="136" t="s">
        <v>193</v>
      </c>
      <c r="E685" s="137" t="s">
        <v>1259</v>
      </c>
      <c r="F685" s="138" t="s">
        <v>1260</v>
      </c>
      <c r="G685" s="139" t="s">
        <v>380</v>
      </c>
      <c r="H685" s="140">
        <v>4706.5739999999996</v>
      </c>
      <c r="I685" s="141"/>
      <c r="J685" s="142">
        <f>ROUND(I685*H685,2)</f>
        <v>0</v>
      </c>
      <c r="K685" s="138" t="s">
        <v>197</v>
      </c>
      <c r="L685" s="32"/>
      <c r="M685" s="143" t="s">
        <v>1</v>
      </c>
      <c r="N685" s="144" t="s">
        <v>41</v>
      </c>
      <c r="P685" s="145">
        <f>O685*H685</f>
        <v>0</v>
      </c>
      <c r="Q685" s="145">
        <v>0</v>
      </c>
      <c r="R685" s="145">
        <f>Q685*H685</f>
        <v>0</v>
      </c>
      <c r="S685" s="145">
        <v>0</v>
      </c>
      <c r="T685" s="146">
        <f>S685*H685</f>
        <v>0</v>
      </c>
      <c r="AR685" s="147" t="s">
        <v>217</v>
      </c>
      <c r="AT685" s="147" t="s">
        <v>193</v>
      </c>
      <c r="AU685" s="147" t="s">
        <v>85</v>
      </c>
      <c r="AY685" s="17" t="s">
        <v>190</v>
      </c>
      <c r="BE685" s="148">
        <f>IF(N685="základní",J685,0)</f>
        <v>0</v>
      </c>
      <c r="BF685" s="148">
        <f>IF(N685="snížená",J685,0)</f>
        <v>0</v>
      </c>
      <c r="BG685" s="148">
        <f>IF(N685="zákl. přenesená",J685,0)</f>
        <v>0</v>
      </c>
      <c r="BH685" s="148">
        <f>IF(N685="sníž. přenesená",J685,0)</f>
        <v>0</v>
      </c>
      <c r="BI685" s="148">
        <f>IF(N685="nulová",J685,0)</f>
        <v>0</v>
      </c>
      <c r="BJ685" s="17" t="s">
        <v>83</v>
      </c>
      <c r="BK685" s="148">
        <f>ROUND(I685*H685,2)</f>
        <v>0</v>
      </c>
      <c r="BL685" s="17" t="s">
        <v>217</v>
      </c>
      <c r="BM685" s="147" t="s">
        <v>1261</v>
      </c>
    </row>
    <row r="686" spans="2:65" s="1" customFormat="1">
      <c r="B686" s="32"/>
      <c r="D686" s="149" t="s">
        <v>200</v>
      </c>
      <c r="F686" s="150" t="s">
        <v>1262</v>
      </c>
      <c r="I686" s="151"/>
      <c r="L686" s="32"/>
      <c r="M686" s="152"/>
      <c r="T686" s="56"/>
      <c r="AT686" s="17" t="s">
        <v>200</v>
      </c>
      <c r="AU686" s="17" t="s">
        <v>85</v>
      </c>
    </row>
    <row r="687" spans="2:65" s="12" customFormat="1">
      <c r="B687" s="160"/>
      <c r="D687" s="153" t="s">
        <v>256</v>
      </c>
      <c r="E687" s="161" t="s">
        <v>1</v>
      </c>
      <c r="F687" s="162" t="s">
        <v>1263</v>
      </c>
      <c r="H687" s="163">
        <v>4706.5739999999996</v>
      </c>
      <c r="I687" s="164"/>
      <c r="L687" s="160"/>
      <c r="M687" s="165"/>
      <c r="T687" s="166"/>
      <c r="AT687" s="161" t="s">
        <v>256</v>
      </c>
      <c r="AU687" s="161" t="s">
        <v>85</v>
      </c>
      <c r="AV687" s="12" t="s">
        <v>85</v>
      </c>
      <c r="AW687" s="12" t="s">
        <v>32</v>
      </c>
      <c r="AX687" s="12" t="s">
        <v>83</v>
      </c>
      <c r="AY687" s="161" t="s">
        <v>190</v>
      </c>
    </row>
    <row r="688" spans="2:65" s="1" customFormat="1" ht="44.25" customHeight="1">
      <c r="B688" s="32"/>
      <c r="C688" s="136" t="s">
        <v>1264</v>
      </c>
      <c r="D688" s="136" t="s">
        <v>193</v>
      </c>
      <c r="E688" s="137" t="s">
        <v>1265</v>
      </c>
      <c r="F688" s="138" t="s">
        <v>1266</v>
      </c>
      <c r="G688" s="139" t="s">
        <v>380</v>
      </c>
      <c r="H688" s="140">
        <v>2552.8510000000001</v>
      </c>
      <c r="I688" s="141"/>
      <c r="J688" s="142">
        <f>ROUND(I688*H688,2)</f>
        <v>0</v>
      </c>
      <c r="K688" s="138" t="s">
        <v>197</v>
      </c>
      <c r="L688" s="32"/>
      <c r="M688" s="143" t="s">
        <v>1</v>
      </c>
      <c r="N688" s="144" t="s">
        <v>41</v>
      </c>
      <c r="P688" s="145">
        <f>O688*H688</f>
        <v>0</v>
      </c>
      <c r="Q688" s="145">
        <v>0</v>
      </c>
      <c r="R688" s="145">
        <f>Q688*H688</f>
        <v>0</v>
      </c>
      <c r="S688" s="145">
        <v>0</v>
      </c>
      <c r="T688" s="146">
        <f>S688*H688</f>
        <v>0</v>
      </c>
      <c r="AR688" s="147" t="s">
        <v>217</v>
      </c>
      <c r="AT688" s="147" t="s">
        <v>193</v>
      </c>
      <c r="AU688" s="147" t="s">
        <v>85</v>
      </c>
      <c r="AY688" s="17" t="s">
        <v>190</v>
      </c>
      <c r="BE688" s="148">
        <f>IF(N688="základní",J688,0)</f>
        <v>0</v>
      </c>
      <c r="BF688" s="148">
        <f>IF(N688="snížená",J688,0)</f>
        <v>0</v>
      </c>
      <c r="BG688" s="148">
        <f>IF(N688="zákl. přenesená",J688,0)</f>
        <v>0</v>
      </c>
      <c r="BH688" s="148">
        <f>IF(N688="sníž. přenesená",J688,0)</f>
        <v>0</v>
      </c>
      <c r="BI688" s="148">
        <f>IF(N688="nulová",J688,0)</f>
        <v>0</v>
      </c>
      <c r="BJ688" s="17" t="s">
        <v>83</v>
      </c>
      <c r="BK688" s="148">
        <f>ROUND(I688*H688,2)</f>
        <v>0</v>
      </c>
      <c r="BL688" s="17" t="s">
        <v>217</v>
      </c>
      <c r="BM688" s="147" t="s">
        <v>1267</v>
      </c>
    </row>
    <row r="689" spans="2:65" s="1" customFormat="1">
      <c r="B689" s="32"/>
      <c r="D689" s="149" t="s">
        <v>200</v>
      </c>
      <c r="F689" s="150" t="s">
        <v>1268</v>
      </c>
      <c r="I689" s="151"/>
      <c r="L689" s="32"/>
      <c r="M689" s="152"/>
      <c r="T689" s="56"/>
      <c r="AT689" s="17" t="s">
        <v>200</v>
      </c>
      <c r="AU689" s="17" t="s">
        <v>85</v>
      </c>
    </row>
    <row r="690" spans="2:65" s="13" customFormat="1">
      <c r="B690" s="167"/>
      <c r="D690" s="153" t="s">
        <v>256</v>
      </c>
      <c r="E690" s="168" t="s">
        <v>1</v>
      </c>
      <c r="F690" s="169" t="s">
        <v>1269</v>
      </c>
      <c r="H690" s="168" t="s">
        <v>1</v>
      </c>
      <c r="I690" s="170"/>
      <c r="L690" s="167"/>
      <c r="M690" s="171"/>
      <c r="T690" s="172"/>
      <c r="AT690" s="168" t="s">
        <v>256</v>
      </c>
      <c r="AU690" s="168" t="s">
        <v>85</v>
      </c>
      <c r="AV690" s="13" t="s">
        <v>83</v>
      </c>
      <c r="AW690" s="13" t="s">
        <v>32</v>
      </c>
      <c r="AX690" s="13" t="s">
        <v>76</v>
      </c>
      <c r="AY690" s="168" t="s">
        <v>190</v>
      </c>
    </row>
    <row r="691" spans="2:65" s="12" customFormat="1">
      <c r="B691" s="160"/>
      <c r="D691" s="153" t="s">
        <v>256</v>
      </c>
      <c r="E691" s="161" t="s">
        <v>1</v>
      </c>
      <c r="F691" s="162" t="s">
        <v>1270</v>
      </c>
      <c r="H691" s="163">
        <v>2552.8510000000001</v>
      </c>
      <c r="I691" s="164"/>
      <c r="L691" s="160"/>
      <c r="M691" s="165"/>
      <c r="T691" s="166"/>
      <c r="AT691" s="161" t="s">
        <v>256</v>
      </c>
      <c r="AU691" s="161" t="s">
        <v>85</v>
      </c>
      <c r="AV691" s="12" t="s">
        <v>85</v>
      </c>
      <c r="AW691" s="12" t="s">
        <v>32</v>
      </c>
      <c r="AX691" s="12" t="s">
        <v>83</v>
      </c>
      <c r="AY691" s="161" t="s">
        <v>190</v>
      </c>
    </row>
    <row r="692" spans="2:65" s="1" customFormat="1" ht="44.25" customHeight="1">
      <c r="B692" s="32"/>
      <c r="C692" s="136" t="s">
        <v>1271</v>
      </c>
      <c r="D692" s="136" t="s">
        <v>193</v>
      </c>
      <c r="E692" s="137" t="s">
        <v>1272</v>
      </c>
      <c r="F692" s="138" t="s">
        <v>1273</v>
      </c>
      <c r="G692" s="139" t="s">
        <v>380</v>
      </c>
      <c r="H692" s="140">
        <v>1253.296</v>
      </c>
      <c r="I692" s="141"/>
      <c r="J692" s="142">
        <f>ROUND(I692*H692,2)</f>
        <v>0</v>
      </c>
      <c r="K692" s="138" t="s">
        <v>197</v>
      </c>
      <c r="L692" s="32"/>
      <c r="M692" s="143" t="s">
        <v>1</v>
      </c>
      <c r="N692" s="144" t="s">
        <v>41</v>
      </c>
      <c r="P692" s="145">
        <f>O692*H692</f>
        <v>0</v>
      </c>
      <c r="Q692" s="145">
        <v>0</v>
      </c>
      <c r="R692" s="145">
        <f>Q692*H692</f>
        <v>0</v>
      </c>
      <c r="S692" s="145">
        <v>0</v>
      </c>
      <c r="T692" s="146">
        <f>S692*H692</f>
        <v>0</v>
      </c>
      <c r="AR692" s="147" t="s">
        <v>217</v>
      </c>
      <c r="AT692" s="147" t="s">
        <v>193</v>
      </c>
      <c r="AU692" s="147" t="s">
        <v>85</v>
      </c>
      <c r="AY692" s="17" t="s">
        <v>190</v>
      </c>
      <c r="BE692" s="148">
        <f>IF(N692="základní",J692,0)</f>
        <v>0</v>
      </c>
      <c r="BF692" s="148">
        <f>IF(N692="snížená",J692,0)</f>
        <v>0</v>
      </c>
      <c r="BG692" s="148">
        <f>IF(N692="zákl. přenesená",J692,0)</f>
        <v>0</v>
      </c>
      <c r="BH692" s="148">
        <f>IF(N692="sníž. přenesená",J692,0)</f>
        <v>0</v>
      </c>
      <c r="BI692" s="148">
        <f>IF(N692="nulová",J692,0)</f>
        <v>0</v>
      </c>
      <c r="BJ692" s="17" t="s">
        <v>83</v>
      </c>
      <c r="BK692" s="148">
        <f>ROUND(I692*H692,2)</f>
        <v>0</v>
      </c>
      <c r="BL692" s="17" t="s">
        <v>217</v>
      </c>
      <c r="BM692" s="147" t="s">
        <v>1274</v>
      </c>
    </row>
    <row r="693" spans="2:65" s="1" customFormat="1">
      <c r="B693" s="32"/>
      <c r="D693" s="149" t="s">
        <v>200</v>
      </c>
      <c r="F693" s="150" t="s">
        <v>1275</v>
      </c>
      <c r="I693" s="151"/>
      <c r="L693" s="32"/>
      <c r="M693" s="152"/>
      <c r="T693" s="56"/>
      <c r="AT693" s="17" t="s">
        <v>200</v>
      </c>
      <c r="AU693" s="17" t="s">
        <v>85</v>
      </c>
    </row>
    <row r="694" spans="2:65" s="12" customFormat="1">
      <c r="B694" s="160"/>
      <c r="D694" s="153" t="s">
        <v>256</v>
      </c>
      <c r="E694" s="161" t="s">
        <v>1</v>
      </c>
      <c r="F694" s="162" t="s">
        <v>1276</v>
      </c>
      <c r="H694" s="163">
        <v>1253.296</v>
      </c>
      <c r="I694" s="164"/>
      <c r="L694" s="160"/>
      <c r="M694" s="165"/>
      <c r="T694" s="166"/>
      <c r="AT694" s="161" t="s">
        <v>256</v>
      </c>
      <c r="AU694" s="161" t="s">
        <v>85</v>
      </c>
      <c r="AV694" s="12" t="s">
        <v>85</v>
      </c>
      <c r="AW694" s="12" t="s">
        <v>32</v>
      </c>
      <c r="AX694" s="12" t="s">
        <v>83</v>
      </c>
      <c r="AY694" s="161" t="s">
        <v>190</v>
      </c>
    </row>
    <row r="695" spans="2:65" s="1" customFormat="1" ht="21.75" customHeight="1">
      <c r="B695" s="32"/>
      <c r="C695" s="136" t="s">
        <v>1277</v>
      </c>
      <c r="D695" s="136" t="s">
        <v>193</v>
      </c>
      <c r="E695" s="137" t="s">
        <v>1278</v>
      </c>
      <c r="F695" s="138" t="s">
        <v>1279</v>
      </c>
      <c r="G695" s="139" t="s">
        <v>380</v>
      </c>
      <c r="H695" s="140">
        <v>908.5</v>
      </c>
      <c r="I695" s="141"/>
      <c r="J695" s="142">
        <f>ROUND(I695*H695,2)</f>
        <v>0</v>
      </c>
      <c r="K695" s="138" t="s">
        <v>1</v>
      </c>
      <c r="L695" s="32"/>
      <c r="M695" s="143" t="s">
        <v>1</v>
      </c>
      <c r="N695" s="144" t="s">
        <v>41</v>
      </c>
      <c r="P695" s="145">
        <f>O695*H695</f>
        <v>0</v>
      </c>
      <c r="Q695" s="145">
        <v>0</v>
      </c>
      <c r="R695" s="145">
        <f>Q695*H695</f>
        <v>0</v>
      </c>
      <c r="S695" s="145">
        <v>0</v>
      </c>
      <c r="T695" s="146">
        <f>S695*H695</f>
        <v>0</v>
      </c>
      <c r="AR695" s="147" t="s">
        <v>217</v>
      </c>
      <c r="AT695" s="147" t="s">
        <v>193</v>
      </c>
      <c r="AU695" s="147" t="s">
        <v>85</v>
      </c>
      <c r="AY695" s="17" t="s">
        <v>190</v>
      </c>
      <c r="BE695" s="148">
        <f>IF(N695="základní",J695,0)</f>
        <v>0</v>
      </c>
      <c r="BF695" s="148">
        <f>IF(N695="snížená",J695,0)</f>
        <v>0</v>
      </c>
      <c r="BG695" s="148">
        <f>IF(N695="zákl. přenesená",J695,0)</f>
        <v>0</v>
      </c>
      <c r="BH695" s="148">
        <f>IF(N695="sníž. přenesená",J695,0)</f>
        <v>0</v>
      </c>
      <c r="BI695" s="148">
        <f>IF(N695="nulová",J695,0)</f>
        <v>0</v>
      </c>
      <c r="BJ695" s="17" t="s">
        <v>83</v>
      </c>
      <c r="BK695" s="148">
        <f>ROUND(I695*H695,2)</f>
        <v>0</v>
      </c>
      <c r="BL695" s="17" t="s">
        <v>217</v>
      </c>
      <c r="BM695" s="147" t="s">
        <v>1280</v>
      </c>
    </row>
    <row r="696" spans="2:65" s="12" customFormat="1">
      <c r="B696" s="160"/>
      <c r="D696" s="153" t="s">
        <v>256</v>
      </c>
      <c r="E696" s="161" t="s">
        <v>1</v>
      </c>
      <c r="F696" s="162" t="s">
        <v>1281</v>
      </c>
      <c r="H696" s="163">
        <v>908.5</v>
      </c>
      <c r="I696" s="164"/>
      <c r="L696" s="160"/>
      <c r="M696" s="165"/>
      <c r="T696" s="166"/>
      <c r="AT696" s="161" t="s">
        <v>256</v>
      </c>
      <c r="AU696" s="161" t="s">
        <v>85</v>
      </c>
      <c r="AV696" s="12" t="s">
        <v>85</v>
      </c>
      <c r="AW696" s="12" t="s">
        <v>32</v>
      </c>
      <c r="AX696" s="12" t="s">
        <v>83</v>
      </c>
      <c r="AY696" s="161" t="s">
        <v>190</v>
      </c>
    </row>
    <row r="697" spans="2:65" s="11" customFormat="1" ht="22.9" customHeight="1">
      <c r="B697" s="124"/>
      <c r="D697" s="125" t="s">
        <v>75</v>
      </c>
      <c r="E697" s="134" t="s">
        <v>1282</v>
      </c>
      <c r="F697" s="134" t="s">
        <v>1283</v>
      </c>
      <c r="I697" s="127"/>
      <c r="J697" s="135">
        <f>BK697</f>
        <v>0</v>
      </c>
      <c r="L697" s="124"/>
      <c r="M697" s="129"/>
      <c r="P697" s="130">
        <f>SUM(P698:P699)</f>
        <v>0</v>
      </c>
      <c r="R697" s="130">
        <f>SUM(R698:R699)</f>
        <v>0</v>
      </c>
      <c r="T697" s="131">
        <f>SUM(T698:T699)</f>
        <v>0</v>
      </c>
      <c r="AR697" s="125" t="s">
        <v>83</v>
      </c>
      <c r="AT697" s="132" t="s">
        <v>75</v>
      </c>
      <c r="AU697" s="132" t="s">
        <v>83</v>
      </c>
      <c r="AY697" s="125" t="s">
        <v>190</v>
      </c>
      <c r="BK697" s="133">
        <f>SUM(BK698:BK699)</f>
        <v>0</v>
      </c>
    </row>
    <row r="698" spans="2:65" s="1" customFormat="1" ht="44.25" customHeight="1">
      <c r="B698" s="32"/>
      <c r="C698" s="136" t="s">
        <v>1284</v>
      </c>
      <c r="D698" s="136" t="s">
        <v>193</v>
      </c>
      <c r="E698" s="137" t="s">
        <v>1285</v>
      </c>
      <c r="F698" s="138" t="s">
        <v>1286</v>
      </c>
      <c r="G698" s="139" t="s">
        <v>380</v>
      </c>
      <c r="H698" s="140">
        <v>1984.373</v>
      </c>
      <c r="I698" s="141"/>
      <c r="J698" s="142">
        <f>ROUND(I698*H698,2)</f>
        <v>0</v>
      </c>
      <c r="K698" s="138" t="s">
        <v>197</v>
      </c>
      <c r="L698" s="32"/>
      <c r="M698" s="143" t="s">
        <v>1</v>
      </c>
      <c r="N698" s="144" t="s">
        <v>41</v>
      </c>
      <c r="P698" s="145">
        <f>O698*H698</f>
        <v>0</v>
      </c>
      <c r="Q698" s="145">
        <v>0</v>
      </c>
      <c r="R698" s="145">
        <f>Q698*H698</f>
        <v>0</v>
      </c>
      <c r="S698" s="145">
        <v>0</v>
      </c>
      <c r="T698" s="146">
        <f>S698*H698</f>
        <v>0</v>
      </c>
      <c r="AR698" s="147" t="s">
        <v>217</v>
      </c>
      <c r="AT698" s="147" t="s">
        <v>193</v>
      </c>
      <c r="AU698" s="147" t="s">
        <v>85</v>
      </c>
      <c r="AY698" s="17" t="s">
        <v>190</v>
      </c>
      <c r="BE698" s="148">
        <f>IF(N698="základní",J698,0)</f>
        <v>0</v>
      </c>
      <c r="BF698" s="148">
        <f>IF(N698="snížená",J698,0)</f>
        <v>0</v>
      </c>
      <c r="BG698" s="148">
        <f>IF(N698="zákl. přenesená",J698,0)</f>
        <v>0</v>
      </c>
      <c r="BH698" s="148">
        <f>IF(N698="sníž. přenesená",J698,0)</f>
        <v>0</v>
      </c>
      <c r="BI698" s="148">
        <f>IF(N698="nulová",J698,0)</f>
        <v>0</v>
      </c>
      <c r="BJ698" s="17" t="s">
        <v>83</v>
      </c>
      <c r="BK698" s="148">
        <f>ROUND(I698*H698,2)</f>
        <v>0</v>
      </c>
      <c r="BL698" s="17" t="s">
        <v>217</v>
      </c>
      <c r="BM698" s="147" t="s">
        <v>1287</v>
      </c>
    </row>
    <row r="699" spans="2:65" s="1" customFormat="1">
      <c r="B699" s="32"/>
      <c r="D699" s="149" t="s">
        <v>200</v>
      </c>
      <c r="F699" s="150" t="s">
        <v>1288</v>
      </c>
      <c r="I699" s="151"/>
      <c r="L699" s="32"/>
      <c r="M699" s="152"/>
      <c r="T699" s="56"/>
      <c r="AT699" s="17" t="s">
        <v>200</v>
      </c>
      <c r="AU699" s="17" t="s">
        <v>85</v>
      </c>
    </row>
    <row r="700" spans="2:65" s="11" customFormat="1" ht="25.9" customHeight="1">
      <c r="B700" s="124"/>
      <c r="D700" s="125" t="s">
        <v>75</v>
      </c>
      <c r="E700" s="126" t="s">
        <v>1289</v>
      </c>
      <c r="F700" s="126" t="s">
        <v>1290</v>
      </c>
      <c r="I700" s="127"/>
      <c r="J700" s="128">
        <f>BK700</f>
        <v>0</v>
      </c>
      <c r="L700" s="124"/>
      <c r="M700" s="129"/>
      <c r="P700" s="130">
        <f>P701+P708</f>
        <v>0</v>
      </c>
      <c r="R700" s="130">
        <f>R701+R708</f>
        <v>0.21396759999999998</v>
      </c>
      <c r="T700" s="131">
        <f>T701+T708</f>
        <v>0</v>
      </c>
      <c r="AR700" s="125" t="s">
        <v>85</v>
      </c>
      <c r="AT700" s="132" t="s">
        <v>75</v>
      </c>
      <c r="AU700" s="132" t="s">
        <v>76</v>
      </c>
      <c r="AY700" s="125" t="s">
        <v>190</v>
      </c>
      <c r="BK700" s="133">
        <f>BK701+BK708</f>
        <v>0</v>
      </c>
    </row>
    <row r="701" spans="2:65" s="11" customFormat="1" ht="22.9" customHeight="1">
      <c r="B701" s="124"/>
      <c r="D701" s="125" t="s">
        <v>75</v>
      </c>
      <c r="E701" s="134" t="s">
        <v>1291</v>
      </c>
      <c r="F701" s="134" t="s">
        <v>1292</v>
      </c>
      <c r="I701" s="127"/>
      <c r="J701" s="135">
        <f>BK701</f>
        <v>0</v>
      </c>
      <c r="L701" s="124"/>
      <c r="M701" s="129"/>
      <c r="P701" s="130">
        <f>SUM(P702:P707)</f>
        <v>0</v>
      </c>
      <c r="R701" s="130">
        <f>SUM(R702:R707)</f>
        <v>0.21396759999999998</v>
      </c>
      <c r="T701" s="131">
        <f>SUM(T702:T707)</f>
        <v>0</v>
      </c>
      <c r="AR701" s="125" t="s">
        <v>85</v>
      </c>
      <c r="AT701" s="132" t="s">
        <v>75</v>
      </c>
      <c r="AU701" s="132" t="s">
        <v>83</v>
      </c>
      <c r="AY701" s="125" t="s">
        <v>190</v>
      </c>
      <c r="BK701" s="133">
        <f>SUM(BK702:BK707)</f>
        <v>0</v>
      </c>
    </row>
    <row r="702" spans="2:65" s="1" customFormat="1" ht="37.9" customHeight="1">
      <c r="B702" s="32"/>
      <c r="C702" s="136" t="s">
        <v>1293</v>
      </c>
      <c r="D702" s="136" t="s">
        <v>193</v>
      </c>
      <c r="E702" s="137" t="s">
        <v>1294</v>
      </c>
      <c r="F702" s="138" t="s">
        <v>1295</v>
      </c>
      <c r="G702" s="139" t="s">
        <v>253</v>
      </c>
      <c r="H702" s="140">
        <v>66.5</v>
      </c>
      <c r="I702" s="141"/>
      <c r="J702" s="142">
        <f>ROUND(I702*H702,2)</f>
        <v>0</v>
      </c>
      <c r="K702" s="138" t="s">
        <v>197</v>
      </c>
      <c r="L702" s="32"/>
      <c r="M702" s="143" t="s">
        <v>1</v>
      </c>
      <c r="N702" s="144" t="s">
        <v>41</v>
      </c>
      <c r="P702" s="145">
        <f>O702*H702</f>
        <v>0</v>
      </c>
      <c r="Q702" s="145">
        <v>7.6999999999999996E-4</v>
      </c>
      <c r="R702" s="145">
        <f>Q702*H702</f>
        <v>5.1205000000000001E-2</v>
      </c>
      <c r="S702" s="145">
        <v>0</v>
      </c>
      <c r="T702" s="146">
        <f>S702*H702</f>
        <v>0</v>
      </c>
      <c r="AR702" s="147" t="s">
        <v>367</v>
      </c>
      <c r="AT702" s="147" t="s">
        <v>193</v>
      </c>
      <c r="AU702" s="147" t="s">
        <v>85</v>
      </c>
      <c r="AY702" s="17" t="s">
        <v>190</v>
      </c>
      <c r="BE702" s="148">
        <f>IF(N702="základní",J702,0)</f>
        <v>0</v>
      </c>
      <c r="BF702" s="148">
        <f>IF(N702="snížená",J702,0)</f>
        <v>0</v>
      </c>
      <c r="BG702" s="148">
        <f>IF(N702="zákl. přenesená",J702,0)</f>
        <v>0</v>
      </c>
      <c r="BH702" s="148">
        <f>IF(N702="sníž. přenesená",J702,0)</f>
        <v>0</v>
      </c>
      <c r="BI702" s="148">
        <f>IF(N702="nulová",J702,0)</f>
        <v>0</v>
      </c>
      <c r="BJ702" s="17" t="s">
        <v>83</v>
      </c>
      <c r="BK702" s="148">
        <f>ROUND(I702*H702,2)</f>
        <v>0</v>
      </c>
      <c r="BL702" s="17" t="s">
        <v>367</v>
      </c>
      <c r="BM702" s="147" t="s">
        <v>1296</v>
      </c>
    </row>
    <row r="703" spans="2:65" s="1" customFormat="1">
      <c r="B703" s="32"/>
      <c r="D703" s="149" t="s">
        <v>200</v>
      </c>
      <c r="F703" s="150" t="s">
        <v>1297</v>
      </c>
      <c r="I703" s="151"/>
      <c r="L703" s="32"/>
      <c r="M703" s="152"/>
      <c r="T703" s="56"/>
      <c r="AT703" s="17" t="s">
        <v>200</v>
      </c>
      <c r="AU703" s="17" t="s">
        <v>85</v>
      </c>
    </row>
    <row r="704" spans="2:65" s="12" customFormat="1">
      <c r="B704" s="160"/>
      <c r="D704" s="153" t="s">
        <v>256</v>
      </c>
      <c r="E704" s="161" t="s">
        <v>1</v>
      </c>
      <c r="F704" s="162" t="s">
        <v>1298</v>
      </c>
      <c r="H704" s="163">
        <v>66.5</v>
      </c>
      <c r="I704" s="164"/>
      <c r="L704" s="160"/>
      <c r="M704" s="165"/>
      <c r="T704" s="166"/>
      <c r="AT704" s="161" t="s">
        <v>256</v>
      </c>
      <c r="AU704" s="161" t="s">
        <v>85</v>
      </c>
      <c r="AV704" s="12" t="s">
        <v>85</v>
      </c>
      <c r="AW704" s="12" t="s">
        <v>32</v>
      </c>
      <c r="AX704" s="12" t="s">
        <v>83</v>
      </c>
      <c r="AY704" s="161" t="s">
        <v>190</v>
      </c>
    </row>
    <row r="705" spans="2:65" s="1" customFormat="1" ht="21.75" customHeight="1">
      <c r="B705" s="32"/>
      <c r="C705" s="183" t="s">
        <v>1299</v>
      </c>
      <c r="D705" s="183" t="s">
        <v>615</v>
      </c>
      <c r="E705" s="184" t="s">
        <v>1300</v>
      </c>
      <c r="F705" s="185" t="s">
        <v>1301</v>
      </c>
      <c r="G705" s="186" t="s">
        <v>253</v>
      </c>
      <c r="H705" s="187">
        <v>77.506</v>
      </c>
      <c r="I705" s="188"/>
      <c r="J705" s="189">
        <f>ROUND(I705*H705,2)</f>
        <v>0</v>
      </c>
      <c r="K705" s="185" t="s">
        <v>197</v>
      </c>
      <c r="L705" s="190"/>
      <c r="M705" s="191" t="s">
        <v>1</v>
      </c>
      <c r="N705" s="192" t="s">
        <v>41</v>
      </c>
      <c r="P705" s="145">
        <f>O705*H705</f>
        <v>0</v>
      </c>
      <c r="Q705" s="145">
        <v>2.0999999999999999E-3</v>
      </c>
      <c r="R705" s="145">
        <f>Q705*H705</f>
        <v>0.16276259999999998</v>
      </c>
      <c r="S705" s="145">
        <v>0</v>
      </c>
      <c r="T705" s="146">
        <f>S705*H705</f>
        <v>0</v>
      </c>
      <c r="AR705" s="147" t="s">
        <v>643</v>
      </c>
      <c r="AT705" s="147" t="s">
        <v>615</v>
      </c>
      <c r="AU705" s="147" t="s">
        <v>85</v>
      </c>
      <c r="AY705" s="17" t="s">
        <v>190</v>
      </c>
      <c r="BE705" s="148">
        <f>IF(N705="základní",J705,0)</f>
        <v>0</v>
      </c>
      <c r="BF705" s="148">
        <f>IF(N705="snížená",J705,0)</f>
        <v>0</v>
      </c>
      <c r="BG705" s="148">
        <f>IF(N705="zákl. přenesená",J705,0)</f>
        <v>0</v>
      </c>
      <c r="BH705" s="148">
        <f>IF(N705="sníž. přenesená",J705,0)</f>
        <v>0</v>
      </c>
      <c r="BI705" s="148">
        <f>IF(N705="nulová",J705,0)</f>
        <v>0</v>
      </c>
      <c r="BJ705" s="17" t="s">
        <v>83</v>
      </c>
      <c r="BK705" s="148">
        <f>ROUND(I705*H705,2)</f>
        <v>0</v>
      </c>
      <c r="BL705" s="17" t="s">
        <v>367</v>
      </c>
      <c r="BM705" s="147" t="s">
        <v>1302</v>
      </c>
    </row>
    <row r="706" spans="2:65" s="12" customFormat="1">
      <c r="B706" s="160"/>
      <c r="D706" s="153" t="s">
        <v>256</v>
      </c>
      <c r="E706" s="161" t="s">
        <v>1</v>
      </c>
      <c r="F706" s="162" t="s">
        <v>1303</v>
      </c>
      <c r="H706" s="163">
        <v>66.5</v>
      </c>
      <c r="I706" s="164"/>
      <c r="L706" s="160"/>
      <c r="M706" s="165"/>
      <c r="T706" s="166"/>
      <c r="AT706" s="161" t="s">
        <v>256</v>
      </c>
      <c r="AU706" s="161" t="s">
        <v>85</v>
      </c>
      <c r="AV706" s="12" t="s">
        <v>85</v>
      </c>
      <c r="AW706" s="12" t="s">
        <v>32</v>
      </c>
      <c r="AX706" s="12" t="s">
        <v>83</v>
      </c>
      <c r="AY706" s="161" t="s">
        <v>190</v>
      </c>
    </row>
    <row r="707" spans="2:65" s="12" customFormat="1">
      <c r="B707" s="160"/>
      <c r="D707" s="153" t="s">
        <v>256</v>
      </c>
      <c r="F707" s="162" t="s">
        <v>1304</v>
      </c>
      <c r="H707" s="163">
        <v>77.506</v>
      </c>
      <c r="I707" s="164"/>
      <c r="L707" s="160"/>
      <c r="M707" s="165"/>
      <c r="T707" s="166"/>
      <c r="AT707" s="161" t="s">
        <v>256</v>
      </c>
      <c r="AU707" s="161" t="s">
        <v>85</v>
      </c>
      <c r="AV707" s="12" t="s">
        <v>85</v>
      </c>
      <c r="AW707" s="12" t="s">
        <v>4</v>
      </c>
      <c r="AX707" s="12" t="s">
        <v>83</v>
      </c>
      <c r="AY707" s="161" t="s">
        <v>190</v>
      </c>
    </row>
    <row r="708" spans="2:65" s="11" customFormat="1" ht="22.9" customHeight="1">
      <c r="B708" s="124"/>
      <c r="D708" s="125" t="s">
        <v>75</v>
      </c>
      <c r="E708" s="134" t="s">
        <v>1305</v>
      </c>
      <c r="F708" s="134" t="s">
        <v>1306</v>
      </c>
      <c r="I708" s="127"/>
      <c r="J708" s="135">
        <f>BK708</f>
        <v>0</v>
      </c>
      <c r="L708" s="124"/>
      <c r="M708" s="129"/>
      <c r="P708" s="130">
        <f>SUM(P709:P716)</f>
        <v>0</v>
      </c>
      <c r="R708" s="130">
        <f>SUM(R709:R716)</f>
        <v>0</v>
      </c>
      <c r="T708" s="131">
        <f>SUM(T709:T716)</f>
        <v>0</v>
      </c>
      <c r="AR708" s="125" t="s">
        <v>85</v>
      </c>
      <c r="AT708" s="132" t="s">
        <v>75</v>
      </c>
      <c r="AU708" s="132" t="s">
        <v>83</v>
      </c>
      <c r="AY708" s="125" t="s">
        <v>190</v>
      </c>
      <c r="BK708" s="133">
        <f>SUM(BK709:BK716)</f>
        <v>0</v>
      </c>
    </row>
    <row r="709" spans="2:65" s="1" customFormat="1" ht="16.5" customHeight="1">
      <c r="B709" s="32"/>
      <c r="C709" s="136" t="s">
        <v>1307</v>
      </c>
      <c r="D709" s="136" t="s">
        <v>193</v>
      </c>
      <c r="E709" s="137" t="s">
        <v>1308</v>
      </c>
      <c r="F709" s="138" t="s">
        <v>1309</v>
      </c>
      <c r="G709" s="139" t="s">
        <v>271</v>
      </c>
      <c r="H709" s="140">
        <v>4</v>
      </c>
      <c r="I709" s="141"/>
      <c r="J709" s="142">
        <f>ROUND(I709*H709,2)</f>
        <v>0</v>
      </c>
      <c r="K709" s="138" t="s">
        <v>1</v>
      </c>
      <c r="L709" s="32"/>
      <c r="M709" s="143" t="s">
        <v>1</v>
      </c>
      <c r="N709" s="144" t="s">
        <v>41</v>
      </c>
      <c r="P709" s="145">
        <f>O709*H709</f>
        <v>0</v>
      </c>
      <c r="Q709" s="145">
        <v>0</v>
      </c>
      <c r="R709" s="145">
        <f>Q709*H709</f>
        <v>0</v>
      </c>
      <c r="S709" s="145">
        <v>0</v>
      </c>
      <c r="T709" s="146">
        <f>S709*H709</f>
        <v>0</v>
      </c>
      <c r="AR709" s="147" t="s">
        <v>367</v>
      </c>
      <c r="AT709" s="147" t="s">
        <v>193</v>
      </c>
      <c r="AU709" s="147" t="s">
        <v>85</v>
      </c>
      <c r="AY709" s="17" t="s">
        <v>190</v>
      </c>
      <c r="BE709" s="148">
        <f>IF(N709="základní",J709,0)</f>
        <v>0</v>
      </c>
      <c r="BF709" s="148">
        <f>IF(N709="snížená",J709,0)</f>
        <v>0</v>
      </c>
      <c r="BG709" s="148">
        <f>IF(N709="zákl. přenesená",J709,0)</f>
        <v>0</v>
      </c>
      <c r="BH709" s="148">
        <f>IF(N709="sníž. přenesená",J709,0)</f>
        <v>0</v>
      </c>
      <c r="BI709" s="148">
        <f>IF(N709="nulová",J709,0)</f>
        <v>0</v>
      </c>
      <c r="BJ709" s="17" t="s">
        <v>83</v>
      </c>
      <c r="BK709" s="148">
        <f>ROUND(I709*H709,2)</f>
        <v>0</v>
      </c>
      <c r="BL709" s="17" t="s">
        <v>367</v>
      </c>
      <c r="BM709" s="147" t="s">
        <v>1310</v>
      </c>
    </row>
    <row r="710" spans="2:65" s="12" customFormat="1">
      <c r="B710" s="160"/>
      <c r="D710" s="153" t="s">
        <v>256</v>
      </c>
      <c r="E710" s="161" t="s">
        <v>1</v>
      </c>
      <c r="F710" s="162" t="s">
        <v>1311</v>
      </c>
      <c r="H710" s="163">
        <v>2</v>
      </c>
      <c r="I710" s="164"/>
      <c r="L710" s="160"/>
      <c r="M710" s="165"/>
      <c r="T710" s="166"/>
      <c r="AT710" s="161" t="s">
        <v>256</v>
      </c>
      <c r="AU710" s="161" t="s">
        <v>85</v>
      </c>
      <c r="AV710" s="12" t="s">
        <v>85</v>
      </c>
      <c r="AW710" s="12" t="s">
        <v>32</v>
      </c>
      <c r="AX710" s="12" t="s">
        <v>76</v>
      </c>
      <c r="AY710" s="161" t="s">
        <v>190</v>
      </c>
    </row>
    <row r="711" spans="2:65" s="12" customFormat="1">
      <c r="B711" s="160"/>
      <c r="D711" s="153" t="s">
        <v>256</v>
      </c>
      <c r="E711" s="161" t="s">
        <v>1</v>
      </c>
      <c r="F711" s="162" t="s">
        <v>1312</v>
      </c>
      <c r="H711" s="163">
        <v>2</v>
      </c>
      <c r="I711" s="164"/>
      <c r="L711" s="160"/>
      <c r="M711" s="165"/>
      <c r="T711" s="166"/>
      <c r="AT711" s="161" t="s">
        <v>256</v>
      </c>
      <c r="AU711" s="161" t="s">
        <v>85</v>
      </c>
      <c r="AV711" s="12" t="s">
        <v>85</v>
      </c>
      <c r="AW711" s="12" t="s">
        <v>32</v>
      </c>
      <c r="AX711" s="12" t="s">
        <v>76</v>
      </c>
      <c r="AY711" s="161" t="s">
        <v>190</v>
      </c>
    </row>
    <row r="712" spans="2:65" s="14" customFormat="1">
      <c r="B712" s="173"/>
      <c r="D712" s="153" t="s">
        <v>256</v>
      </c>
      <c r="E712" s="174" t="s">
        <v>1</v>
      </c>
      <c r="F712" s="175" t="s">
        <v>267</v>
      </c>
      <c r="H712" s="176">
        <v>4</v>
      </c>
      <c r="I712" s="177"/>
      <c r="L712" s="173"/>
      <c r="M712" s="178"/>
      <c r="T712" s="179"/>
      <c r="AT712" s="174" t="s">
        <v>256</v>
      </c>
      <c r="AU712" s="174" t="s">
        <v>85</v>
      </c>
      <c r="AV712" s="14" t="s">
        <v>217</v>
      </c>
      <c r="AW712" s="14" t="s">
        <v>32</v>
      </c>
      <c r="AX712" s="14" t="s">
        <v>83</v>
      </c>
      <c r="AY712" s="174" t="s">
        <v>190</v>
      </c>
    </row>
    <row r="713" spans="2:65" s="1" customFormat="1" ht="24.2" customHeight="1">
      <c r="B713" s="32"/>
      <c r="C713" s="136" t="s">
        <v>1313</v>
      </c>
      <c r="D713" s="136" t="s">
        <v>193</v>
      </c>
      <c r="E713" s="137" t="s">
        <v>1314</v>
      </c>
      <c r="F713" s="138" t="s">
        <v>1315</v>
      </c>
      <c r="G713" s="139" t="s">
        <v>271</v>
      </c>
      <c r="H713" s="140">
        <v>167</v>
      </c>
      <c r="I713" s="141"/>
      <c r="J713" s="142">
        <f>ROUND(I713*H713,2)</f>
        <v>0</v>
      </c>
      <c r="K713" s="138" t="s">
        <v>1</v>
      </c>
      <c r="L713" s="32"/>
      <c r="M713" s="143" t="s">
        <v>1</v>
      </c>
      <c r="N713" s="144" t="s">
        <v>41</v>
      </c>
      <c r="P713" s="145">
        <f>O713*H713</f>
        <v>0</v>
      </c>
      <c r="Q713" s="145">
        <v>0</v>
      </c>
      <c r="R713" s="145">
        <f>Q713*H713</f>
        <v>0</v>
      </c>
      <c r="S713" s="145">
        <v>0</v>
      </c>
      <c r="T713" s="146">
        <f>S713*H713</f>
        <v>0</v>
      </c>
      <c r="AR713" s="147" t="s">
        <v>367</v>
      </c>
      <c r="AT713" s="147" t="s">
        <v>193</v>
      </c>
      <c r="AU713" s="147" t="s">
        <v>85</v>
      </c>
      <c r="AY713" s="17" t="s">
        <v>190</v>
      </c>
      <c r="BE713" s="148">
        <f>IF(N713="základní",J713,0)</f>
        <v>0</v>
      </c>
      <c r="BF713" s="148">
        <f>IF(N713="snížená",J713,0)</f>
        <v>0</v>
      </c>
      <c r="BG713" s="148">
        <f>IF(N713="zákl. přenesená",J713,0)</f>
        <v>0</v>
      </c>
      <c r="BH713" s="148">
        <f>IF(N713="sníž. přenesená",J713,0)</f>
        <v>0</v>
      </c>
      <c r="BI713" s="148">
        <f>IF(N713="nulová",J713,0)</f>
        <v>0</v>
      </c>
      <c r="BJ713" s="17" t="s">
        <v>83</v>
      </c>
      <c r="BK713" s="148">
        <f>ROUND(I713*H713,2)</f>
        <v>0</v>
      </c>
      <c r="BL713" s="17" t="s">
        <v>367</v>
      </c>
      <c r="BM713" s="147" t="s">
        <v>1316</v>
      </c>
    </row>
    <row r="714" spans="2:65" s="12" customFormat="1">
      <c r="B714" s="160"/>
      <c r="D714" s="153" t="s">
        <v>256</v>
      </c>
      <c r="E714" s="161" t="s">
        <v>1</v>
      </c>
      <c r="F714" s="162" t="s">
        <v>1317</v>
      </c>
      <c r="H714" s="163">
        <v>19</v>
      </c>
      <c r="I714" s="164"/>
      <c r="L714" s="160"/>
      <c r="M714" s="165"/>
      <c r="T714" s="166"/>
      <c r="AT714" s="161" t="s">
        <v>256</v>
      </c>
      <c r="AU714" s="161" t="s">
        <v>85</v>
      </c>
      <c r="AV714" s="12" t="s">
        <v>85</v>
      </c>
      <c r="AW714" s="12" t="s">
        <v>32</v>
      </c>
      <c r="AX714" s="12" t="s">
        <v>76</v>
      </c>
      <c r="AY714" s="161" t="s">
        <v>190</v>
      </c>
    </row>
    <row r="715" spans="2:65" s="12" customFormat="1">
      <c r="B715" s="160"/>
      <c r="D715" s="153" t="s">
        <v>256</v>
      </c>
      <c r="E715" s="161" t="s">
        <v>1</v>
      </c>
      <c r="F715" s="162" t="s">
        <v>1318</v>
      </c>
      <c r="H715" s="163">
        <v>148</v>
      </c>
      <c r="I715" s="164"/>
      <c r="L715" s="160"/>
      <c r="M715" s="165"/>
      <c r="T715" s="166"/>
      <c r="AT715" s="161" t="s">
        <v>256</v>
      </c>
      <c r="AU715" s="161" t="s">
        <v>85</v>
      </c>
      <c r="AV715" s="12" t="s">
        <v>85</v>
      </c>
      <c r="AW715" s="12" t="s">
        <v>32</v>
      </c>
      <c r="AX715" s="12" t="s">
        <v>76</v>
      </c>
      <c r="AY715" s="161" t="s">
        <v>190</v>
      </c>
    </row>
    <row r="716" spans="2:65" s="14" customFormat="1">
      <c r="B716" s="173"/>
      <c r="D716" s="153" t="s">
        <v>256</v>
      </c>
      <c r="E716" s="174" t="s">
        <v>1</v>
      </c>
      <c r="F716" s="175" t="s">
        <v>267</v>
      </c>
      <c r="H716" s="176">
        <v>167</v>
      </c>
      <c r="I716" s="177"/>
      <c r="L716" s="173"/>
      <c r="M716" s="200"/>
      <c r="N716" s="201"/>
      <c r="O716" s="201"/>
      <c r="P716" s="201"/>
      <c r="Q716" s="201"/>
      <c r="R716" s="201"/>
      <c r="S716" s="201"/>
      <c r="T716" s="202"/>
      <c r="AT716" s="174" t="s">
        <v>256</v>
      </c>
      <c r="AU716" s="174" t="s">
        <v>85</v>
      </c>
      <c r="AV716" s="14" t="s">
        <v>217</v>
      </c>
      <c r="AW716" s="14" t="s">
        <v>32</v>
      </c>
      <c r="AX716" s="14" t="s">
        <v>83</v>
      </c>
      <c r="AY716" s="174" t="s">
        <v>190</v>
      </c>
    </row>
    <row r="717" spans="2:65" s="1" customFormat="1" ht="6.95" customHeight="1">
      <c r="B717" s="44"/>
      <c r="C717" s="45"/>
      <c r="D717" s="45"/>
      <c r="E717" s="45"/>
      <c r="F717" s="45"/>
      <c r="G717" s="45"/>
      <c r="H717" s="45"/>
      <c r="I717" s="45"/>
      <c r="J717" s="45"/>
      <c r="K717" s="45"/>
      <c r="L717" s="32"/>
    </row>
  </sheetData>
  <sheetProtection algorithmName="SHA-512" hashValue="7gLiqMyEmHEMvQZeYXTPdV7oA/HBfcUM5gZk0I7CAFHq/OMAfn+6AS6KD1CxPt8nKzHq/Yvm0Cw7Cr0L234DJw==" saltValue="SXjZNixgXFBeR5X0GDEg4CTSZlTK4Prno7S80+EmzFftZUQZqIfKFOfFaxK6/bJ+i8kI+ubBDw2ti2FKnxTd/g==" spinCount="100000" sheet="1" objects="1" scenarios="1" formatColumns="0" formatRows="0" autoFilter="0"/>
  <autoFilter ref="C131:K716" xr:uid="{00000000-0009-0000-0000-000003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hyperlinks>
    <hyperlink ref="F136" r:id="rId1" xr:uid="{00000000-0004-0000-0300-000000000000}"/>
    <hyperlink ref="F139" r:id="rId2" xr:uid="{00000000-0004-0000-0300-000001000000}"/>
    <hyperlink ref="F142" r:id="rId3" xr:uid="{00000000-0004-0000-0300-000002000000}"/>
    <hyperlink ref="F145" r:id="rId4" xr:uid="{00000000-0004-0000-0300-000003000000}"/>
    <hyperlink ref="F148" r:id="rId5" xr:uid="{00000000-0004-0000-0300-000004000000}"/>
    <hyperlink ref="F151" r:id="rId6" xr:uid="{00000000-0004-0000-0300-000005000000}"/>
    <hyperlink ref="F154" r:id="rId7" xr:uid="{00000000-0004-0000-0300-000006000000}"/>
    <hyperlink ref="F157" r:id="rId8" xr:uid="{00000000-0004-0000-0300-000007000000}"/>
    <hyperlink ref="F160" r:id="rId9" xr:uid="{00000000-0004-0000-0300-000008000000}"/>
    <hyperlink ref="F163" r:id="rId10" xr:uid="{00000000-0004-0000-0300-000009000000}"/>
    <hyperlink ref="F168" r:id="rId11" xr:uid="{00000000-0004-0000-0300-00000A000000}"/>
    <hyperlink ref="F174" r:id="rId12" xr:uid="{00000000-0004-0000-0300-00000B000000}"/>
    <hyperlink ref="F179" r:id="rId13" xr:uid="{00000000-0004-0000-0300-00000C000000}"/>
    <hyperlink ref="F182" r:id="rId14" xr:uid="{00000000-0004-0000-0300-00000D000000}"/>
    <hyperlink ref="F188" r:id="rId15" xr:uid="{00000000-0004-0000-0300-00000E000000}"/>
    <hyperlink ref="F193" r:id="rId16" xr:uid="{00000000-0004-0000-0300-00000F000000}"/>
    <hyperlink ref="F196" r:id="rId17" xr:uid="{00000000-0004-0000-0300-000010000000}"/>
    <hyperlink ref="F202" r:id="rId18" xr:uid="{00000000-0004-0000-0300-000011000000}"/>
    <hyperlink ref="F206" r:id="rId19" xr:uid="{00000000-0004-0000-0300-000012000000}"/>
    <hyperlink ref="F214" r:id="rId20" xr:uid="{00000000-0004-0000-0300-000013000000}"/>
    <hyperlink ref="F218" r:id="rId21" xr:uid="{00000000-0004-0000-0300-000014000000}"/>
    <hyperlink ref="F223" r:id="rId22" xr:uid="{00000000-0004-0000-0300-000015000000}"/>
    <hyperlink ref="F227" r:id="rId23" xr:uid="{00000000-0004-0000-0300-000016000000}"/>
    <hyperlink ref="F232" r:id="rId24" xr:uid="{00000000-0004-0000-0300-000017000000}"/>
    <hyperlink ref="F236" r:id="rId25" xr:uid="{00000000-0004-0000-0300-000018000000}"/>
    <hyperlink ref="F243" r:id="rId26" xr:uid="{00000000-0004-0000-0300-000019000000}"/>
    <hyperlink ref="F246" r:id="rId27" xr:uid="{00000000-0004-0000-0300-00001A000000}"/>
    <hyperlink ref="F260" r:id="rId28" xr:uid="{00000000-0004-0000-0300-00001B000000}"/>
    <hyperlink ref="F268" r:id="rId29" xr:uid="{00000000-0004-0000-0300-00001C000000}"/>
    <hyperlink ref="F275" r:id="rId30" xr:uid="{00000000-0004-0000-0300-00001D000000}"/>
    <hyperlink ref="F278" r:id="rId31" xr:uid="{00000000-0004-0000-0300-00001E000000}"/>
    <hyperlink ref="F281" r:id="rId32" xr:uid="{00000000-0004-0000-0300-00001F000000}"/>
    <hyperlink ref="F284" r:id="rId33" xr:uid="{00000000-0004-0000-0300-000020000000}"/>
    <hyperlink ref="F290" r:id="rId34" xr:uid="{00000000-0004-0000-0300-000021000000}"/>
    <hyperlink ref="F293" r:id="rId35" xr:uid="{00000000-0004-0000-0300-000022000000}"/>
    <hyperlink ref="F296" r:id="rId36" xr:uid="{00000000-0004-0000-0300-000023000000}"/>
    <hyperlink ref="F299" r:id="rId37" xr:uid="{00000000-0004-0000-0300-000024000000}"/>
    <hyperlink ref="F306" r:id="rId38" xr:uid="{00000000-0004-0000-0300-000025000000}"/>
    <hyperlink ref="F309" r:id="rId39" xr:uid="{00000000-0004-0000-0300-000026000000}"/>
    <hyperlink ref="F312" r:id="rId40" xr:uid="{00000000-0004-0000-0300-000027000000}"/>
    <hyperlink ref="F315" r:id="rId41" xr:uid="{00000000-0004-0000-0300-000028000000}"/>
    <hyperlink ref="F325" r:id="rId42" xr:uid="{00000000-0004-0000-0300-000029000000}"/>
    <hyperlink ref="F331" r:id="rId43" xr:uid="{00000000-0004-0000-0300-00002A000000}"/>
    <hyperlink ref="F336" r:id="rId44" xr:uid="{00000000-0004-0000-0300-00002B000000}"/>
    <hyperlink ref="F340" r:id="rId45" xr:uid="{00000000-0004-0000-0300-00002C000000}"/>
    <hyperlink ref="F349" r:id="rId46" xr:uid="{00000000-0004-0000-0300-00002D000000}"/>
    <hyperlink ref="F352" r:id="rId47" xr:uid="{00000000-0004-0000-0300-00002E000000}"/>
    <hyperlink ref="F355" r:id="rId48" xr:uid="{00000000-0004-0000-0300-00002F000000}"/>
    <hyperlink ref="F361" r:id="rId49" xr:uid="{00000000-0004-0000-0300-000030000000}"/>
    <hyperlink ref="F364" r:id="rId50" xr:uid="{00000000-0004-0000-0300-000031000000}"/>
    <hyperlink ref="F370" r:id="rId51" xr:uid="{00000000-0004-0000-0300-000032000000}"/>
    <hyperlink ref="F373" r:id="rId52" xr:uid="{00000000-0004-0000-0300-000033000000}"/>
    <hyperlink ref="F376" r:id="rId53" xr:uid="{00000000-0004-0000-0300-000034000000}"/>
    <hyperlink ref="F379" r:id="rId54" xr:uid="{00000000-0004-0000-0300-000035000000}"/>
    <hyperlink ref="F382" r:id="rId55" xr:uid="{00000000-0004-0000-0300-000036000000}"/>
    <hyperlink ref="F385" r:id="rId56" xr:uid="{00000000-0004-0000-0300-000037000000}"/>
    <hyperlink ref="F388" r:id="rId57" xr:uid="{00000000-0004-0000-0300-000038000000}"/>
    <hyperlink ref="F391" r:id="rId58" xr:uid="{00000000-0004-0000-0300-000039000000}"/>
    <hyperlink ref="F394" r:id="rId59" xr:uid="{00000000-0004-0000-0300-00003A000000}"/>
    <hyperlink ref="F400" r:id="rId60" xr:uid="{00000000-0004-0000-0300-00003B000000}"/>
    <hyperlink ref="F416" r:id="rId61" xr:uid="{00000000-0004-0000-0300-00003C000000}"/>
    <hyperlink ref="F419" r:id="rId62" xr:uid="{00000000-0004-0000-0300-00003D000000}"/>
    <hyperlink ref="F423" r:id="rId63" xr:uid="{00000000-0004-0000-0300-00003E000000}"/>
    <hyperlink ref="F436" r:id="rId64" xr:uid="{00000000-0004-0000-0300-00003F000000}"/>
    <hyperlink ref="F446" r:id="rId65" xr:uid="{00000000-0004-0000-0300-000040000000}"/>
    <hyperlink ref="F450" r:id="rId66" xr:uid="{00000000-0004-0000-0300-000041000000}"/>
    <hyperlink ref="F488" r:id="rId67" xr:uid="{00000000-0004-0000-0300-000042000000}"/>
    <hyperlink ref="F493" r:id="rId68" xr:uid="{00000000-0004-0000-0300-000043000000}"/>
    <hyperlink ref="F507" r:id="rId69" xr:uid="{00000000-0004-0000-0300-000044000000}"/>
    <hyperlink ref="F516" r:id="rId70" xr:uid="{00000000-0004-0000-0300-000045000000}"/>
    <hyperlink ref="F519" r:id="rId71" xr:uid="{00000000-0004-0000-0300-000046000000}"/>
    <hyperlink ref="F522" r:id="rId72" xr:uid="{00000000-0004-0000-0300-000047000000}"/>
    <hyperlink ref="F527" r:id="rId73" xr:uid="{00000000-0004-0000-0300-000048000000}"/>
    <hyperlink ref="F530" r:id="rId74" xr:uid="{00000000-0004-0000-0300-000049000000}"/>
    <hyperlink ref="F536" r:id="rId75" xr:uid="{00000000-0004-0000-0300-00004A000000}"/>
    <hyperlink ref="F539" r:id="rId76" xr:uid="{00000000-0004-0000-0300-00004B000000}"/>
    <hyperlink ref="F545" r:id="rId77" xr:uid="{00000000-0004-0000-0300-00004C000000}"/>
    <hyperlink ref="F551" r:id="rId78" xr:uid="{00000000-0004-0000-0300-00004D000000}"/>
    <hyperlink ref="F554" r:id="rId79" xr:uid="{00000000-0004-0000-0300-00004E000000}"/>
    <hyperlink ref="F557" r:id="rId80" xr:uid="{00000000-0004-0000-0300-00004F000000}"/>
    <hyperlink ref="F561" r:id="rId81" xr:uid="{00000000-0004-0000-0300-000050000000}"/>
    <hyperlink ref="F567" r:id="rId82" xr:uid="{00000000-0004-0000-0300-000051000000}"/>
    <hyperlink ref="F571" r:id="rId83" xr:uid="{00000000-0004-0000-0300-000052000000}"/>
    <hyperlink ref="F575" r:id="rId84" xr:uid="{00000000-0004-0000-0300-000053000000}"/>
    <hyperlink ref="F579" r:id="rId85" xr:uid="{00000000-0004-0000-0300-000054000000}"/>
    <hyperlink ref="F582" r:id="rId86" xr:uid="{00000000-0004-0000-0300-000055000000}"/>
    <hyperlink ref="F588" r:id="rId87" xr:uid="{00000000-0004-0000-0300-000056000000}"/>
    <hyperlink ref="F643" r:id="rId88" xr:uid="{00000000-0004-0000-0300-000057000000}"/>
    <hyperlink ref="F648" r:id="rId89" xr:uid="{00000000-0004-0000-0300-000058000000}"/>
    <hyperlink ref="F651" r:id="rId90" xr:uid="{00000000-0004-0000-0300-000059000000}"/>
    <hyperlink ref="F654" r:id="rId91" xr:uid="{00000000-0004-0000-0300-00005A000000}"/>
    <hyperlink ref="F657" r:id="rId92" xr:uid="{00000000-0004-0000-0300-00005B000000}"/>
    <hyperlink ref="F661" r:id="rId93" xr:uid="{00000000-0004-0000-0300-00005C000000}"/>
    <hyperlink ref="F667" r:id="rId94" xr:uid="{00000000-0004-0000-0300-00005D000000}"/>
    <hyperlink ref="F672" r:id="rId95" xr:uid="{00000000-0004-0000-0300-00005E000000}"/>
    <hyperlink ref="F680" r:id="rId96" xr:uid="{00000000-0004-0000-0300-00005F000000}"/>
    <hyperlink ref="F683" r:id="rId97" xr:uid="{00000000-0004-0000-0300-000060000000}"/>
    <hyperlink ref="F686" r:id="rId98" xr:uid="{00000000-0004-0000-0300-000061000000}"/>
    <hyperlink ref="F689" r:id="rId99" xr:uid="{00000000-0004-0000-0300-000062000000}"/>
    <hyperlink ref="F693" r:id="rId100" xr:uid="{00000000-0004-0000-0300-000063000000}"/>
    <hyperlink ref="F699" r:id="rId101" xr:uid="{00000000-0004-0000-0300-000064000000}"/>
    <hyperlink ref="F703" r:id="rId102" xr:uid="{00000000-0004-0000-0300-00006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84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101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158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56" t="str">
        <f>'Rekapitulace stavby'!K6</f>
        <v>Multifunkční sportovní a kulturní centrum (MFSKC) - křižovatka 4. brána BVV</v>
      </c>
      <c r="F7" s="257"/>
      <c r="G7" s="257"/>
      <c r="H7" s="257"/>
      <c r="L7" s="20"/>
    </row>
    <row r="8" spans="2:46" ht="12" customHeight="1">
      <c r="B8" s="20"/>
      <c r="D8" s="27" t="s">
        <v>159</v>
      </c>
      <c r="L8" s="20"/>
    </row>
    <row r="9" spans="2:46" s="1" customFormat="1" ht="16.5" customHeight="1">
      <c r="B9" s="32"/>
      <c r="E9" s="256" t="s">
        <v>1319</v>
      </c>
      <c r="F9" s="255"/>
      <c r="G9" s="255"/>
      <c r="H9" s="255"/>
      <c r="L9" s="32"/>
    </row>
    <row r="10" spans="2:46" s="1" customFormat="1" ht="12" customHeight="1">
      <c r="B10" s="32"/>
      <c r="D10" s="27" t="s">
        <v>161</v>
      </c>
      <c r="L10" s="32"/>
    </row>
    <row r="11" spans="2:46" s="1" customFormat="1" ht="16.5" customHeight="1">
      <c r="B11" s="32"/>
      <c r="E11" s="234" t="s">
        <v>1319</v>
      </c>
      <c r="F11" s="255"/>
      <c r="G11" s="255"/>
      <c r="H11" s="255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4. 2. 2022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8" t="str">
        <f>'Rekapitulace stavby'!E14</f>
        <v>Vyplň údaj</v>
      </c>
      <c r="F20" s="244"/>
      <c r="G20" s="244"/>
      <c r="H20" s="24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48" t="s">
        <v>1</v>
      </c>
      <c r="F29" s="248"/>
      <c r="G29" s="248"/>
      <c r="H29" s="24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ROUND(J129,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ROUND((SUM(BE129:BE841)),  2)</f>
        <v>0</v>
      </c>
      <c r="I35" s="96">
        <v>0.21</v>
      </c>
      <c r="J35" s="86">
        <f>ROUND(((SUM(BE129:BE841))*I35),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ROUND((SUM(BF129:BF841)),  2)</f>
        <v>0</v>
      </c>
      <c r="I36" s="96">
        <v>0.15</v>
      </c>
      <c r="J36" s="86">
        <f>ROUND(((SUM(BF129:BF841))*I36),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ROUND((SUM(BG129:BG841)),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ROUND((SUM(BH129:BH841)),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ROUND((SUM(BI129:BI841)),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163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56" t="str">
        <f>E7</f>
        <v>Multifunkční sportovní a kulturní centrum (MFSKC) - křižovatka 4. brána BVV</v>
      </c>
      <c r="F85" s="257"/>
      <c r="G85" s="257"/>
      <c r="H85" s="257"/>
      <c r="L85" s="32"/>
    </row>
    <row r="86" spans="2:12" ht="12" customHeight="1">
      <c r="B86" s="20"/>
      <c r="C86" s="27" t="s">
        <v>159</v>
      </c>
      <c r="L86" s="20"/>
    </row>
    <row r="87" spans="2:12" s="1" customFormat="1" ht="16.5" customHeight="1">
      <c r="B87" s="32"/>
      <c r="E87" s="256" t="s">
        <v>1319</v>
      </c>
      <c r="F87" s="255"/>
      <c r="G87" s="255"/>
      <c r="H87" s="255"/>
      <c r="L87" s="32"/>
    </row>
    <row r="88" spans="2:12" s="1" customFormat="1" ht="12" customHeight="1">
      <c r="B88" s="32"/>
      <c r="C88" s="27" t="s">
        <v>161</v>
      </c>
      <c r="L88" s="32"/>
    </row>
    <row r="89" spans="2:12" s="1" customFormat="1" ht="16.5" customHeight="1">
      <c r="B89" s="32"/>
      <c r="E89" s="234" t="str">
        <f>E11</f>
        <v>102 - Parkoviště a zpevněné plochy</v>
      </c>
      <c r="F89" s="255"/>
      <c r="G89" s="255"/>
      <c r="H89" s="255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Brno</v>
      </c>
      <c r="I91" s="27" t="s">
        <v>22</v>
      </c>
      <c r="J91" s="52" t="str">
        <f>IF(J14="","",J14)</f>
        <v>4. 2. 2022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Brněnské komunikace a.s.</v>
      </c>
      <c r="I93" s="27" t="s">
        <v>30</v>
      </c>
      <c r="J93" s="30" t="str">
        <f>E23</f>
        <v>VIAPONT s.r.o.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164</v>
      </c>
      <c r="D96" s="97"/>
      <c r="E96" s="97"/>
      <c r="F96" s="97"/>
      <c r="G96" s="97"/>
      <c r="H96" s="97"/>
      <c r="I96" s="97"/>
      <c r="J96" s="106" t="s">
        <v>165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166</v>
      </c>
      <c r="J98" s="66">
        <f>J129</f>
        <v>0</v>
      </c>
      <c r="L98" s="32"/>
      <c r="AU98" s="17" t="s">
        <v>167</v>
      </c>
    </row>
    <row r="99" spans="2:47" s="8" customFormat="1" ht="24.95" customHeight="1">
      <c r="B99" s="108"/>
      <c r="D99" s="109" t="s">
        <v>243</v>
      </c>
      <c r="E99" s="110"/>
      <c r="F99" s="110"/>
      <c r="G99" s="110"/>
      <c r="H99" s="110"/>
      <c r="I99" s="110"/>
      <c r="J99" s="111">
        <f>J130</f>
        <v>0</v>
      </c>
      <c r="L99" s="108"/>
    </row>
    <row r="100" spans="2:47" s="9" customFormat="1" ht="19.899999999999999" customHeight="1">
      <c r="B100" s="112"/>
      <c r="D100" s="113" t="s">
        <v>244</v>
      </c>
      <c r="E100" s="114"/>
      <c r="F100" s="114"/>
      <c r="G100" s="114"/>
      <c r="H100" s="114"/>
      <c r="I100" s="114"/>
      <c r="J100" s="115">
        <f>J131</f>
        <v>0</v>
      </c>
      <c r="L100" s="112"/>
    </row>
    <row r="101" spans="2:47" s="9" customFormat="1" ht="19.899999999999999" customHeight="1">
      <c r="B101" s="112"/>
      <c r="D101" s="113" t="s">
        <v>459</v>
      </c>
      <c r="E101" s="114"/>
      <c r="F101" s="114"/>
      <c r="G101" s="114"/>
      <c r="H101" s="114"/>
      <c r="I101" s="114"/>
      <c r="J101" s="115">
        <f>J403</f>
        <v>0</v>
      </c>
      <c r="L101" s="112"/>
    </row>
    <row r="102" spans="2:47" s="9" customFormat="1" ht="19.899999999999999" customHeight="1">
      <c r="B102" s="112"/>
      <c r="D102" s="113" t="s">
        <v>460</v>
      </c>
      <c r="E102" s="114"/>
      <c r="F102" s="114"/>
      <c r="G102" s="114"/>
      <c r="H102" s="114"/>
      <c r="I102" s="114"/>
      <c r="J102" s="115">
        <f>J428</f>
        <v>0</v>
      </c>
      <c r="L102" s="112"/>
    </row>
    <row r="103" spans="2:47" s="9" customFormat="1" ht="19.899999999999999" customHeight="1">
      <c r="B103" s="112"/>
      <c r="D103" s="113" t="s">
        <v>461</v>
      </c>
      <c r="E103" s="114"/>
      <c r="F103" s="114"/>
      <c r="G103" s="114"/>
      <c r="H103" s="114"/>
      <c r="I103" s="114"/>
      <c r="J103" s="115">
        <f>J435</f>
        <v>0</v>
      </c>
      <c r="L103" s="112"/>
    </row>
    <row r="104" spans="2:47" s="9" customFormat="1" ht="19.899999999999999" customHeight="1">
      <c r="B104" s="112"/>
      <c r="D104" s="113" t="s">
        <v>462</v>
      </c>
      <c r="E104" s="114"/>
      <c r="F104" s="114"/>
      <c r="G104" s="114"/>
      <c r="H104" s="114"/>
      <c r="I104" s="114"/>
      <c r="J104" s="115">
        <f>J641</f>
        <v>0</v>
      </c>
      <c r="L104" s="112"/>
    </row>
    <row r="105" spans="2:47" s="9" customFormat="1" ht="19.899999999999999" customHeight="1">
      <c r="B105" s="112"/>
      <c r="D105" s="113" t="s">
        <v>245</v>
      </c>
      <c r="E105" s="114"/>
      <c r="F105" s="114"/>
      <c r="G105" s="114"/>
      <c r="H105" s="114"/>
      <c r="I105" s="114"/>
      <c r="J105" s="115">
        <f>J677</f>
        <v>0</v>
      </c>
      <c r="L105" s="112"/>
    </row>
    <row r="106" spans="2:47" s="9" customFormat="1" ht="19.899999999999999" customHeight="1">
      <c r="B106" s="112"/>
      <c r="D106" s="113" t="s">
        <v>246</v>
      </c>
      <c r="E106" s="114"/>
      <c r="F106" s="114"/>
      <c r="G106" s="114"/>
      <c r="H106" s="114"/>
      <c r="I106" s="114"/>
      <c r="J106" s="115">
        <f>J793</f>
        <v>0</v>
      </c>
      <c r="L106" s="112"/>
    </row>
    <row r="107" spans="2:47" s="9" customFormat="1" ht="19.899999999999999" customHeight="1">
      <c r="B107" s="112"/>
      <c r="D107" s="113" t="s">
        <v>463</v>
      </c>
      <c r="E107" s="114"/>
      <c r="F107" s="114"/>
      <c r="G107" s="114"/>
      <c r="H107" s="114"/>
      <c r="I107" s="114"/>
      <c r="J107" s="115">
        <f>J839</f>
        <v>0</v>
      </c>
      <c r="L107" s="112"/>
    </row>
    <row r="108" spans="2:47" s="1" customFormat="1" ht="21.75" customHeight="1">
      <c r="B108" s="32"/>
      <c r="L108" s="32"/>
    </row>
    <row r="109" spans="2:47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2"/>
    </row>
    <row r="113" spans="2:20" s="1" customFormat="1" ht="6.95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2"/>
    </row>
    <row r="114" spans="2:20" s="1" customFormat="1" ht="24.95" customHeight="1">
      <c r="B114" s="32"/>
      <c r="C114" s="21" t="s">
        <v>174</v>
      </c>
      <c r="L114" s="32"/>
    </row>
    <row r="115" spans="2:20" s="1" customFormat="1" ht="6.95" customHeight="1">
      <c r="B115" s="32"/>
      <c r="L115" s="32"/>
    </row>
    <row r="116" spans="2:20" s="1" customFormat="1" ht="12" customHeight="1">
      <c r="B116" s="32"/>
      <c r="C116" s="27" t="s">
        <v>16</v>
      </c>
      <c r="L116" s="32"/>
    </row>
    <row r="117" spans="2:20" s="1" customFormat="1" ht="26.25" customHeight="1">
      <c r="B117" s="32"/>
      <c r="E117" s="256" t="str">
        <f>E7</f>
        <v>Multifunkční sportovní a kulturní centrum (MFSKC) - křižovatka 4. brána BVV</v>
      </c>
      <c r="F117" s="257"/>
      <c r="G117" s="257"/>
      <c r="H117" s="257"/>
      <c r="L117" s="32"/>
    </row>
    <row r="118" spans="2:20" ht="12" customHeight="1">
      <c r="B118" s="20"/>
      <c r="C118" s="27" t="s">
        <v>159</v>
      </c>
      <c r="L118" s="20"/>
    </row>
    <row r="119" spans="2:20" s="1" customFormat="1" ht="16.5" customHeight="1">
      <c r="B119" s="32"/>
      <c r="E119" s="256" t="s">
        <v>1319</v>
      </c>
      <c r="F119" s="255"/>
      <c r="G119" s="255"/>
      <c r="H119" s="255"/>
      <c r="L119" s="32"/>
    </row>
    <row r="120" spans="2:20" s="1" customFormat="1" ht="12" customHeight="1">
      <c r="B120" s="32"/>
      <c r="C120" s="27" t="s">
        <v>161</v>
      </c>
      <c r="L120" s="32"/>
    </row>
    <row r="121" spans="2:20" s="1" customFormat="1" ht="16.5" customHeight="1">
      <c r="B121" s="32"/>
      <c r="E121" s="234" t="str">
        <f>E11</f>
        <v>102 - Parkoviště a zpevněné plochy</v>
      </c>
      <c r="F121" s="255"/>
      <c r="G121" s="255"/>
      <c r="H121" s="255"/>
      <c r="L121" s="32"/>
    </row>
    <row r="122" spans="2:20" s="1" customFormat="1" ht="6.95" customHeight="1">
      <c r="B122" s="32"/>
      <c r="L122" s="32"/>
    </row>
    <row r="123" spans="2:20" s="1" customFormat="1" ht="12" customHeight="1">
      <c r="B123" s="32"/>
      <c r="C123" s="27" t="s">
        <v>20</v>
      </c>
      <c r="F123" s="25" t="str">
        <f>F14</f>
        <v>Brno</v>
      </c>
      <c r="I123" s="27" t="s">
        <v>22</v>
      </c>
      <c r="J123" s="52" t="str">
        <f>IF(J14="","",J14)</f>
        <v>4. 2. 2022</v>
      </c>
      <c r="L123" s="32"/>
    </row>
    <row r="124" spans="2:20" s="1" customFormat="1" ht="6.95" customHeight="1">
      <c r="B124" s="32"/>
      <c r="L124" s="32"/>
    </row>
    <row r="125" spans="2:20" s="1" customFormat="1" ht="15.2" customHeight="1">
      <c r="B125" s="32"/>
      <c r="C125" s="27" t="s">
        <v>24</v>
      </c>
      <c r="F125" s="25" t="str">
        <f>E17</f>
        <v>Brněnské komunikace a.s.</v>
      </c>
      <c r="I125" s="27" t="s">
        <v>30</v>
      </c>
      <c r="J125" s="30" t="str">
        <f>E23</f>
        <v>VIAPONT s.r.o.</v>
      </c>
      <c r="L125" s="32"/>
    </row>
    <row r="126" spans="2:20" s="1" customFormat="1" ht="15.2" customHeight="1">
      <c r="B126" s="32"/>
      <c r="C126" s="27" t="s">
        <v>28</v>
      </c>
      <c r="F126" s="25" t="str">
        <f>IF(E20="","",E20)</f>
        <v>Vyplň údaj</v>
      </c>
      <c r="I126" s="27" t="s">
        <v>33</v>
      </c>
      <c r="J126" s="30" t="str">
        <f>E26</f>
        <v xml:space="preserve"> </v>
      </c>
      <c r="L126" s="32"/>
    </row>
    <row r="127" spans="2:20" s="1" customFormat="1" ht="10.35" customHeight="1">
      <c r="B127" s="32"/>
      <c r="L127" s="32"/>
    </row>
    <row r="128" spans="2:20" s="10" customFormat="1" ht="29.25" customHeight="1">
      <c r="B128" s="116"/>
      <c r="C128" s="117" t="s">
        <v>175</v>
      </c>
      <c r="D128" s="118" t="s">
        <v>61</v>
      </c>
      <c r="E128" s="118" t="s">
        <v>57</v>
      </c>
      <c r="F128" s="118" t="s">
        <v>58</v>
      </c>
      <c r="G128" s="118" t="s">
        <v>176</v>
      </c>
      <c r="H128" s="118" t="s">
        <v>177</v>
      </c>
      <c r="I128" s="118" t="s">
        <v>178</v>
      </c>
      <c r="J128" s="118" t="s">
        <v>165</v>
      </c>
      <c r="K128" s="119" t="s">
        <v>179</v>
      </c>
      <c r="L128" s="116"/>
      <c r="M128" s="59" t="s">
        <v>1</v>
      </c>
      <c r="N128" s="60" t="s">
        <v>40</v>
      </c>
      <c r="O128" s="60" t="s">
        <v>180</v>
      </c>
      <c r="P128" s="60" t="s">
        <v>181</v>
      </c>
      <c r="Q128" s="60" t="s">
        <v>182</v>
      </c>
      <c r="R128" s="60" t="s">
        <v>183</v>
      </c>
      <c r="S128" s="60" t="s">
        <v>184</v>
      </c>
      <c r="T128" s="61" t="s">
        <v>185</v>
      </c>
    </row>
    <row r="129" spans="2:65" s="1" customFormat="1" ht="22.9" customHeight="1">
      <c r="B129" s="32"/>
      <c r="C129" s="64" t="s">
        <v>186</v>
      </c>
      <c r="J129" s="120">
        <f>BK129</f>
        <v>0</v>
      </c>
      <c r="L129" s="32"/>
      <c r="M129" s="62"/>
      <c r="N129" s="53"/>
      <c r="O129" s="53"/>
      <c r="P129" s="121">
        <f>P130</f>
        <v>0</v>
      </c>
      <c r="Q129" s="53"/>
      <c r="R129" s="121">
        <f>R130</f>
        <v>2467.5445374399997</v>
      </c>
      <c r="S129" s="53"/>
      <c r="T129" s="122">
        <f>T130</f>
        <v>5162.0383000000002</v>
      </c>
      <c r="AT129" s="17" t="s">
        <v>75</v>
      </c>
      <c r="AU129" s="17" t="s">
        <v>167</v>
      </c>
      <c r="BK129" s="123">
        <f>BK130</f>
        <v>0</v>
      </c>
    </row>
    <row r="130" spans="2:65" s="11" customFormat="1" ht="25.9" customHeight="1">
      <c r="B130" s="124"/>
      <c r="D130" s="125" t="s">
        <v>75</v>
      </c>
      <c r="E130" s="126" t="s">
        <v>247</v>
      </c>
      <c r="F130" s="126" t="s">
        <v>248</v>
      </c>
      <c r="I130" s="127"/>
      <c r="J130" s="128">
        <f>BK130</f>
        <v>0</v>
      </c>
      <c r="L130" s="124"/>
      <c r="M130" s="129"/>
      <c r="P130" s="130">
        <f>P131+P403+P428+P435+P641+P677+P793+P839</f>
        <v>0</v>
      </c>
      <c r="R130" s="130">
        <f>R131+R403+R428+R435+R641+R677+R793+R839</f>
        <v>2467.5445374399997</v>
      </c>
      <c r="T130" s="131">
        <f>T131+T403+T428+T435+T641+T677+T793+T839</f>
        <v>5162.0383000000002</v>
      </c>
      <c r="AR130" s="125" t="s">
        <v>83</v>
      </c>
      <c r="AT130" s="132" t="s">
        <v>75</v>
      </c>
      <c r="AU130" s="132" t="s">
        <v>76</v>
      </c>
      <c r="AY130" s="125" t="s">
        <v>190</v>
      </c>
      <c r="BK130" s="133">
        <f>BK131+BK403+BK428+BK435+BK641+BK677+BK793+BK839</f>
        <v>0</v>
      </c>
    </row>
    <row r="131" spans="2:65" s="11" customFormat="1" ht="22.9" customHeight="1">
      <c r="B131" s="124"/>
      <c r="D131" s="125" t="s">
        <v>75</v>
      </c>
      <c r="E131" s="134" t="s">
        <v>83</v>
      </c>
      <c r="F131" s="134" t="s">
        <v>249</v>
      </c>
      <c r="I131" s="127"/>
      <c r="J131" s="135">
        <f>BK131</f>
        <v>0</v>
      </c>
      <c r="L131" s="124"/>
      <c r="M131" s="129"/>
      <c r="P131" s="130">
        <f>SUM(P132:P402)</f>
        <v>0</v>
      </c>
      <c r="R131" s="130">
        <f>SUM(R132:R402)</f>
        <v>1331.5394659999999</v>
      </c>
      <c r="T131" s="131">
        <f>SUM(T132:T402)</f>
        <v>5006.5208000000002</v>
      </c>
      <c r="AR131" s="125" t="s">
        <v>83</v>
      </c>
      <c r="AT131" s="132" t="s">
        <v>75</v>
      </c>
      <c r="AU131" s="132" t="s">
        <v>83</v>
      </c>
      <c r="AY131" s="125" t="s">
        <v>190</v>
      </c>
      <c r="BK131" s="133">
        <f>SUM(BK132:BK402)</f>
        <v>0</v>
      </c>
    </row>
    <row r="132" spans="2:65" s="1" customFormat="1" ht="55.5" customHeight="1">
      <c r="B132" s="32"/>
      <c r="C132" s="136" t="s">
        <v>83</v>
      </c>
      <c r="D132" s="136" t="s">
        <v>193</v>
      </c>
      <c r="E132" s="137" t="s">
        <v>1320</v>
      </c>
      <c r="F132" s="138" t="s">
        <v>1321</v>
      </c>
      <c r="G132" s="139" t="s">
        <v>253</v>
      </c>
      <c r="H132" s="140">
        <v>0.8</v>
      </c>
      <c r="I132" s="141"/>
      <c r="J132" s="142">
        <f>ROUND(I132*H132,2)</f>
        <v>0</v>
      </c>
      <c r="K132" s="138" t="s">
        <v>197</v>
      </c>
      <c r="L132" s="32"/>
      <c r="M132" s="143" t="s">
        <v>1</v>
      </c>
      <c r="N132" s="144" t="s">
        <v>41</v>
      </c>
      <c r="P132" s="145">
        <f>O132*H132</f>
        <v>0</v>
      </c>
      <c r="Q132" s="145">
        <v>0</v>
      </c>
      <c r="R132" s="145">
        <f>Q132*H132</f>
        <v>0</v>
      </c>
      <c r="S132" s="145">
        <v>0.28100000000000003</v>
      </c>
      <c r="T132" s="146">
        <f>S132*H132</f>
        <v>0.22480000000000003</v>
      </c>
      <c r="AR132" s="147" t="s">
        <v>217</v>
      </c>
      <c r="AT132" s="147" t="s">
        <v>193</v>
      </c>
      <c r="AU132" s="147" t="s">
        <v>85</v>
      </c>
      <c r="AY132" s="17" t="s">
        <v>190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83</v>
      </c>
      <c r="BK132" s="148">
        <f>ROUND(I132*H132,2)</f>
        <v>0</v>
      </c>
      <c r="BL132" s="17" t="s">
        <v>217</v>
      </c>
      <c r="BM132" s="147" t="s">
        <v>1322</v>
      </c>
    </row>
    <row r="133" spans="2:65" s="1" customFormat="1">
      <c r="B133" s="32"/>
      <c r="D133" s="149" t="s">
        <v>200</v>
      </c>
      <c r="F133" s="150" t="s">
        <v>1323</v>
      </c>
      <c r="I133" s="151"/>
      <c r="L133" s="32"/>
      <c r="M133" s="152"/>
      <c r="T133" s="56"/>
      <c r="AT133" s="17" t="s">
        <v>200</v>
      </c>
      <c r="AU133" s="17" t="s">
        <v>85</v>
      </c>
    </row>
    <row r="134" spans="2:65" s="12" customFormat="1">
      <c r="B134" s="160"/>
      <c r="D134" s="153" t="s">
        <v>256</v>
      </c>
      <c r="E134" s="161" t="s">
        <v>1</v>
      </c>
      <c r="F134" s="162" t="s">
        <v>1324</v>
      </c>
      <c r="H134" s="163">
        <v>0.8</v>
      </c>
      <c r="I134" s="164"/>
      <c r="L134" s="160"/>
      <c r="M134" s="165"/>
      <c r="T134" s="166"/>
      <c r="AT134" s="161" t="s">
        <v>256</v>
      </c>
      <c r="AU134" s="161" t="s">
        <v>85</v>
      </c>
      <c r="AV134" s="12" t="s">
        <v>85</v>
      </c>
      <c r="AW134" s="12" t="s">
        <v>32</v>
      </c>
      <c r="AX134" s="12" t="s">
        <v>83</v>
      </c>
      <c r="AY134" s="161" t="s">
        <v>190</v>
      </c>
    </row>
    <row r="135" spans="2:65" s="1" customFormat="1" ht="76.349999999999994" customHeight="1">
      <c r="B135" s="32"/>
      <c r="C135" s="136" t="s">
        <v>85</v>
      </c>
      <c r="D135" s="136" t="s">
        <v>193</v>
      </c>
      <c r="E135" s="137" t="s">
        <v>1325</v>
      </c>
      <c r="F135" s="138" t="s">
        <v>1326</v>
      </c>
      <c r="G135" s="139" t="s">
        <v>253</v>
      </c>
      <c r="H135" s="140">
        <v>28</v>
      </c>
      <c r="I135" s="141"/>
      <c r="J135" s="142">
        <f>ROUND(I135*H135,2)</f>
        <v>0</v>
      </c>
      <c r="K135" s="138" t="s">
        <v>197</v>
      </c>
      <c r="L135" s="32"/>
      <c r="M135" s="143" t="s">
        <v>1</v>
      </c>
      <c r="N135" s="144" t="s">
        <v>41</v>
      </c>
      <c r="P135" s="145">
        <f>O135*H135</f>
        <v>0</v>
      </c>
      <c r="Q135" s="145">
        <v>0</v>
      </c>
      <c r="R135" s="145">
        <f>Q135*H135</f>
        <v>0</v>
      </c>
      <c r="S135" s="145">
        <v>0.255</v>
      </c>
      <c r="T135" s="146">
        <f>S135*H135</f>
        <v>7.1400000000000006</v>
      </c>
      <c r="AR135" s="147" t="s">
        <v>217</v>
      </c>
      <c r="AT135" s="147" t="s">
        <v>193</v>
      </c>
      <c r="AU135" s="147" t="s">
        <v>85</v>
      </c>
      <c r="AY135" s="17" t="s">
        <v>190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83</v>
      </c>
      <c r="BK135" s="148">
        <f>ROUND(I135*H135,2)</f>
        <v>0</v>
      </c>
      <c r="BL135" s="17" t="s">
        <v>217</v>
      </c>
      <c r="BM135" s="147" t="s">
        <v>1327</v>
      </c>
    </row>
    <row r="136" spans="2:65" s="1" customFormat="1">
      <c r="B136" s="32"/>
      <c r="D136" s="149" t="s">
        <v>200</v>
      </c>
      <c r="F136" s="150" t="s">
        <v>1328</v>
      </c>
      <c r="I136" s="151"/>
      <c r="L136" s="32"/>
      <c r="M136" s="152"/>
      <c r="T136" s="56"/>
      <c r="AT136" s="17" t="s">
        <v>200</v>
      </c>
      <c r="AU136" s="17" t="s">
        <v>85</v>
      </c>
    </row>
    <row r="137" spans="2:65" s="12" customFormat="1">
      <c r="B137" s="160"/>
      <c r="D137" s="153" t="s">
        <v>256</v>
      </c>
      <c r="E137" s="161" t="s">
        <v>1</v>
      </c>
      <c r="F137" s="162" t="s">
        <v>1329</v>
      </c>
      <c r="H137" s="163">
        <v>18</v>
      </c>
      <c r="I137" s="164"/>
      <c r="L137" s="160"/>
      <c r="M137" s="165"/>
      <c r="T137" s="166"/>
      <c r="AT137" s="161" t="s">
        <v>256</v>
      </c>
      <c r="AU137" s="161" t="s">
        <v>85</v>
      </c>
      <c r="AV137" s="12" t="s">
        <v>85</v>
      </c>
      <c r="AW137" s="12" t="s">
        <v>32</v>
      </c>
      <c r="AX137" s="12" t="s">
        <v>76</v>
      </c>
      <c r="AY137" s="161" t="s">
        <v>190</v>
      </c>
    </row>
    <row r="138" spans="2:65" s="12" customFormat="1">
      <c r="B138" s="160"/>
      <c r="D138" s="153" t="s">
        <v>256</v>
      </c>
      <c r="E138" s="161" t="s">
        <v>1</v>
      </c>
      <c r="F138" s="162" t="s">
        <v>1330</v>
      </c>
      <c r="H138" s="163">
        <v>10</v>
      </c>
      <c r="I138" s="164"/>
      <c r="L138" s="160"/>
      <c r="M138" s="165"/>
      <c r="T138" s="166"/>
      <c r="AT138" s="161" t="s">
        <v>256</v>
      </c>
      <c r="AU138" s="161" t="s">
        <v>85</v>
      </c>
      <c r="AV138" s="12" t="s">
        <v>85</v>
      </c>
      <c r="AW138" s="12" t="s">
        <v>32</v>
      </c>
      <c r="AX138" s="12" t="s">
        <v>76</v>
      </c>
      <c r="AY138" s="161" t="s">
        <v>190</v>
      </c>
    </row>
    <row r="139" spans="2:65" s="14" customFormat="1">
      <c r="B139" s="173"/>
      <c r="D139" s="153" t="s">
        <v>256</v>
      </c>
      <c r="E139" s="174" t="s">
        <v>1</v>
      </c>
      <c r="F139" s="175" t="s">
        <v>267</v>
      </c>
      <c r="H139" s="176">
        <v>28</v>
      </c>
      <c r="I139" s="177"/>
      <c r="L139" s="173"/>
      <c r="M139" s="178"/>
      <c r="T139" s="179"/>
      <c r="AT139" s="174" t="s">
        <v>256</v>
      </c>
      <c r="AU139" s="174" t="s">
        <v>85</v>
      </c>
      <c r="AV139" s="14" t="s">
        <v>217</v>
      </c>
      <c r="AW139" s="14" t="s">
        <v>32</v>
      </c>
      <c r="AX139" s="14" t="s">
        <v>83</v>
      </c>
      <c r="AY139" s="174" t="s">
        <v>190</v>
      </c>
    </row>
    <row r="140" spans="2:65" s="1" customFormat="1" ht="62.65" customHeight="1">
      <c r="B140" s="32"/>
      <c r="C140" s="136" t="s">
        <v>209</v>
      </c>
      <c r="D140" s="136" t="s">
        <v>193</v>
      </c>
      <c r="E140" s="137" t="s">
        <v>1331</v>
      </c>
      <c r="F140" s="138" t="s">
        <v>1332</v>
      </c>
      <c r="G140" s="139" t="s">
        <v>253</v>
      </c>
      <c r="H140" s="140">
        <v>19</v>
      </c>
      <c r="I140" s="141"/>
      <c r="J140" s="142">
        <f>ROUND(I140*H140,2)</f>
        <v>0</v>
      </c>
      <c r="K140" s="138" t="s">
        <v>197</v>
      </c>
      <c r="L140" s="32"/>
      <c r="M140" s="143" t="s">
        <v>1</v>
      </c>
      <c r="N140" s="144" t="s">
        <v>41</v>
      </c>
      <c r="P140" s="145">
        <f>O140*H140</f>
        <v>0</v>
      </c>
      <c r="Q140" s="145">
        <v>0</v>
      </c>
      <c r="R140" s="145">
        <f>Q140*H140</f>
        <v>0</v>
      </c>
      <c r="S140" s="145">
        <v>0.26</v>
      </c>
      <c r="T140" s="146">
        <f>S140*H140</f>
        <v>4.9400000000000004</v>
      </c>
      <c r="AR140" s="147" t="s">
        <v>217</v>
      </c>
      <c r="AT140" s="147" t="s">
        <v>193</v>
      </c>
      <c r="AU140" s="147" t="s">
        <v>85</v>
      </c>
      <c r="AY140" s="17" t="s">
        <v>190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83</v>
      </c>
      <c r="BK140" s="148">
        <f>ROUND(I140*H140,2)</f>
        <v>0</v>
      </c>
      <c r="BL140" s="17" t="s">
        <v>217</v>
      </c>
      <c r="BM140" s="147" t="s">
        <v>1333</v>
      </c>
    </row>
    <row r="141" spans="2:65" s="1" customFormat="1">
      <c r="B141" s="32"/>
      <c r="D141" s="149" t="s">
        <v>200</v>
      </c>
      <c r="F141" s="150" t="s">
        <v>1334</v>
      </c>
      <c r="I141" s="151"/>
      <c r="L141" s="32"/>
      <c r="M141" s="152"/>
      <c r="T141" s="56"/>
      <c r="AT141" s="17" t="s">
        <v>200</v>
      </c>
      <c r="AU141" s="17" t="s">
        <v>85</v>
      </c>
    </row>
    <row r="142" spans="2:65" s="12" customFormat="1">
      <c r="B142" s="160"/>
      <c r="D142" s="153" t="s">
        <v>256</v>
      </c>
      <c r="E142" s="161" t="s">
        <v>1</v>
      </c>
      <c r="F142" s="162" t="s">
        <v>1335</v>
      </c>
      <c r="H142" s="163">
        <v>17</v>
      </c>
      <c r="I142" s="164"/>
      <c r="L142" s="160"/>
      <c r="M142" s="165"/>
      <c r="T142" s="166"/>
      <c r="AT142" s="161" t="s">
        <v>256</v>
      </c>
      <c r="AU142" s="161" t="s">
        <v>85</v>
      </c>
      <c r="AV142" s="12" t="s">
        <v>85</v>
      </c>
      <c r="AW142" s="12" t="s">
        <v>32</v>
      </c>
      <c r="AX142" s="12" t="s">
        <v>76</v>
      </c>
      <c r="AY142" s="161" t="s">
        <v>190</v>
      </c>
    </row>
    <row r="143" spans="2:65" s="12" customFormat="1">
      <c r="B143" s="160"/>
      <c r="D143" s="153" t="s">
        <v>256</v>
      </c>
      <c r="E143" s="161" t="s">
        <v>1</v>
      </c>
      <c r="F143" s="162" t="s">
        <v>1336</v>
      </c>
      <c r="H143" s="163">
        <v>2</v>
      </c>
      <c r="I143" s="164"/>
      <c r="L143" s="160"/>
      <c r="M143" s="165"/>
      <c r="T143" s="166"/>
      <c r="AT143" s="161" t="s">
        <v>256</v>
      </c>
      <c r="AU143" s="161" t="s">
        <v>85</v>
      </c>
      <c r="AV143" s="12" t="s">
        <v>85</v>
      </c>
      <c r="AW143" s="12" t="s">
        <v>32</v>
      </c>
      <c r="AX143" s="12" t="s">
        <v>76</v>
      </c>
      <c r="AY143" s="161" t="s">
        <v>190</v>
      </c>
    </row>
    <row r="144" spans="2:65" s="14" customFormat="1">
      <c r="B144" s="173"/>
      <c r="D144" s="153" t="s">
        <v>256</v>
      </c>
      <c r="E144" s="174" t="s">
        <v>1</v>
      </c>
      <c r="F144" s="175" t="s">
        <v>267</v>
      </c>
      <c r="H144" s="176">
        <v>19</v>
      </c>
      <c r="I144" s="177"/>
      <c r="L144" s="173"/>
      <c r="M144" s="178"/>
      <c r="T144" s="179"/>
      <c r="AT144" s="174" t="s">
        <v>256</v>
      </c>
      <c r="AU144" s="174" t="s">
        <v>85</v>
      </c>
      <c r="AV144" s="14" t="s">
        <v>217</v>
      </c>
      <c r="AW144" s="14" t="s">
        <v>32</v>
      </c>
      <c r="AX144" s="14" t="s">
        <v>83</v>
      </c>
      <c r="AY144" s="174" t="s">
        <v>190</v>
      </c>
    </row>
    <row r="145" spans="2:65" s="1" customFormat="1" ht="66.75" customHeight="1">
      <c r="B145" s="32"/>
      <c r="C145" s="136" t="s">
        <v>217</v>
      </c>
      <c r="D145" s="136" t="s">
        <v>193</v>
      </c>
      <c r="E145" s="137" t="s">
        <v>1337</v>
      </c>
      <c r="F145" s="138" t="s">
        <v>1338</v>
      </c>
      <c r="G145" s="139" t="s">
        <v>253</v>
      </c>
      <c r="H145" s="140">
        <v>143.4</v>
      </c>
      <c r="I145" s="141"/>
      <c r="J145" s="142">
        <f>ROUND(I145*H145,2)</f>
        <v>0</v>
      </c>
      <c r="K145" s="138" t="s">
        <v>197</v>
      </c>
      <c r="L145" s="32"/>
      <c r="M145" s="143" t="s">
        <v>1</v>
      </c>
      <c r="N145" s="144" t="s">
        <v>41</v>
      </c>
      <c r="P145" s="145">
        <f>O145*H145</f>
        <v>0</v>
      </c>
      <c r="Q145" s="145">
        <v>0</v>
      </c>
      <c r="R145" s="145">
        <f>Q145*H145</f>
        <v>0</v>
      </c>
      <c r="S145" s="145">
        <v>0.26</v>
      </c>
      <c r="T145" s="146">
        <f>S145*H145</f>
        <v>37.284000000000006</v>
      </c>
      <c r="AR145" s="147" t="s">
        <v>217</v>
      </c>
      <c r="AT145" s="147" t="s">
        <v>193</v>
      </c>
      <c r="AU145" s="147" t="s">
        <v>85</v>
      </c>
      <c r="AY145" s="17" t="s">
        <v>190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83</v>
      </c>
      <c r="BK145" s="148">
        <f>ROUND(I145*H145,2)</f>
        <v>0</v>
      </c>
      <c r="BL145" s="17" t="s">
        <v>217</v>
      </c>
      <c r="BM145" s="147" t="s">
        <v>1339</v>
      </c>
    </row>
    <row r="146" spans="2:65" s="1" customFormat="1">
      <c r="B146" s="32"/>
      <c r="D146" s="149" t="s">
        <v>200</v>
      </c>
      <c r="F146" s="150" t="s">
        <v>1340</v>
      </c>
      <c r="I146" s="151"/>
      <c r="L146" s="32"/>
      <c r="M146" s="152"/>
      <c r="T146" s="56"/>
      <c r="AT146" s="17" t="s">
        <v>200</v>
      </c>
      <c r="AU146" s="17" t="s">
        <v>85</v>
      </c>
    </row>
    <row r="147" spans="2:65" s="13" customFormat="1">
      <c r="B147" s="167"/>
      <c r="D147" s="153" t="s">
        <v>256</v>
      </c>
      <c r="E147" s="168" t="s">
        <v>1</v>
      </c>
      <c r="F147" s="169" t="s">
        <v>1341</v>
      </c>
      <c r="H147" s="168" t="s">
        <v>1</v>
      </c>
      <c r="I147" s="170"/>
      <c r="L147" s="167"/>
      <c r="M147" s="171"/>
      <c r="T147" s="172"/>
      <c r="AT147" s="168" t="s">
        <v>256</v>
      </c>
      <c r="AU147" s="168" t="s">
        <v>85</v>
      </c>
      <c r="AV147" s="13" t="s">
        <v>83</v>
      </c>
      <c r="AW147" s="13" t="s">
        <v>32</v>
      </c>
      <c r="AX147" s="13" t="s">
        <v>76</v>
      </c>
      <c r="AY147" s="168" t="s">
        <v>190</v>
      </c>
    </row>
    <row r="148" spans="2:65" s="12" customFormat="1">
      <c r="B148" s="160"/>
      <c r="D148" s="153" t="s">
        <v>256</v>
      </c>
      <c r="E148" s="161" t="s">
        <v>1</v>
      </c>
      <c r="F148" s="162" t="s">
        <v>1342</v>
      </c>
      <c r="H148" s="163">
        <v>130</v>
      </c>
      <c r="I148" s="164"/>
      <c r="L148" s="160"/>
      <c r="M148" s="165"/>
      <c r="T148" s="166"/>
      <c r="AT148" s="161" t="s">
        <v>256</v>
      </c>
      <c r="AU148" s="161" t="s">
        <v>85</v>
      </c>
      <c r="AV148" s="12" t="s">
        <v>85</v>
      </c>
      <c r="AW148" s="12" t="s">
        <v>32</v>
      </c>
      <c r="AX148" s="12" t="s">
        <v>76</v>
      </c>
      <c r="AY148" s="161" t="s">
        <v>190</v>
      </c>
    </row>
    <row r="149" spans="2:65" s="12" customFormat="1">
      <c r="B149" s="160"/>
      <c r="D149" s="153" t="s">
        <v>256</v>
      </c>
      <c r="E149" s="161" t="s">
        <v>1</v>
      </c>
      <c r="F149" s="162" t="s">
        <v>1343</v>
      </c>
      <c r="H149" s="163">
        <v>13.4</v>
      </c>
      <c r="I149" s="164"/>
      <c r="L149" s="160"/>
      <c r="M149" s="165"/>
      <c r="T149" s="166"/>
      <c r="AT149" s="161" t="s">
        <v>256</v>
      </c>
      <c r="AU149" s="161" t="s">
        <v>85</v>
      </c>
      <c r="AV149" s="12" t="s">
        <v>85</v>
      </c>
      <c r="AW149" s="12" t="s">
        <v>32</v>
      </c>
      <c r="AX149" s="12" t="s">
        <v>76</v>
      </c>
      <c r="AY149" s="161" t="s">
        <v>190</v>
      </c>
    </row>
    <row r="150" spans="2:65" s="14" customFormat="1">
      <c r="B150" s="173"/>
      <c r="D150" s="153" t="s">
        <v>256</v>
      </c>
      <c r="E150" s="174" t="s">
        <v>1</v>
      </c>
      <c r="F150" s="175" t="s">
        <v>267</v>
      </c>
      <c r="H150" s="176">
        <v>143.4</v>
      </c>
      <c r="I150" s="177"/>
      <c r="L150" s="173"/>
      <c r="M150" s="178"/>
      <c r="T150" s="179"/>
      <c r="AT150" s="174" t="s">
        <v>256</v>
      </c>
      <c r="AU150" s="174" t="s">
        <v>85</v>
      </c>
      <c r="AV150" s="14" t="s">
        <v>217</v>
      </c>
      <c r="AW150" s="14" t="s">
        <v>32</v>
      </c>
      <c r="AX150" s="14" t="s">
        <v>83</v>
      </c>
      <c r="AY150" s="174" t="s">
        <v>190</v>
      </c>
    </row>
    <row r="151" spans="2:65" s="1" customFormat="1" ht="66.75" customHeight="1">
      <c r="B151" s="32"/>
      <c r="C151" s="136" t="s">
        <v>189</v>
      </c>
      <c r="D151" s="136" t="s">
        <v>193</v>
      </c>
      <c r="E151" s="137" t="s">
        <v>467</v>
      </c>
      <c r="F151" s="138" t="s">
        <v>468</v>
      </c>
      <c r="G151" s="139" t="s">
        <v>253</v>
      </c>
      <c r="H151" s="140">
        <v>770</v>
      </c>
      <c r="I151" s="141"/>
      <c r="J151" s="142">
        <f>ROUND(I151*H151,2)</f>
        <v>0</v>
      </c>
      <c r="K151" s="138" t="s">
        <v>197</v>
      </c>
      <c r="L151" s="32"/>
      <c r="M151" s="143" t="s">
        <v>1</v>
      </c>
      <c r="N151" s="144" t="s">
        <v>41</v>
      </c>
      <c r="P151" s="145">
        <f>O151*H151</f>
        <v>0</v>
      </c>
      <c r="Q151" s="145">
        <v>0</v>
      </c>
      <c r="R151" s="145">
        <f>Q151*H151</f>
        <v>0</v>
      </c>
      <c r="S151" s="145">
        <v>0.26</v>
      </c>
      <c r="T151" s="146">
        <f>S151*H151</f>
        <v>200.20000000000002</v>
      </c>
      <c r="AR151" s="147" t="s">
        <v>217</v>
      </c>
      <c r="AT151" s="147" t="s">
        <v>193</v>
      </c>
      <c r="AU151" s="147" t="s">
        <v>85</v>
      </c>
      <c r="AY151" s="17" t="s">
        <v>190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83</v>
      </c>
      <c r="BK151" s="148">
        <f>ROUND(I151*H151,2)</f>
        <v>0</v>
      </c>
      <c r="BL151" s="17" t="s">
        <v>217</v>
      </c>
      <c r="BM151" s="147" t="s">
        <v>1344</v>
      </c>
    </row>
    <row r="152" spans="2:65" s="1" customFormat="1">
      <c r="B152" s="32"/>
      <c r="D152" s="149" t="s">
        <v>200</v>
      </c>
      <c r="F152" s="150" t="s">
        <v>470</v>
      </c>
      <c r="I152" s="151"/>
      <c r="L152" s="32"/>
      <c r="M152" s="152"/>
      <c r="T152" s="56"/>
      <c r="AT152" s="17" t="s">
        <v>200</v>
      </c>
      <c r="AU152" s="17" t="s">
        <v>85</v>
      </c>
    </row>
    <row r="153" spans="2:65" s="13" customFormat="1">
      <c r="B153" s="167"/>
      <c r="D153" s="153" t="s">
        <v>256</v>
      </c>
      <c r="E153" s="168" t="s">
        <v>1</v>
      </c>
      <c r="F153" s="169" t="s">
        <v>1341</v>
      </c>
      <c r="H153" s="168" t="s">
        <v>1</v>
      </c>
      <c r="I153" s="170"/>
      <c r="L153" s="167"/>
      <c r="M153" s="171"/>
      <c r="T153" s="172"/>
      <c r="AT153" s="168" t="s">
        <v>256</v>
      </c>
      <c r="AU153" s="168" t="s">
        <v>85</v>
      </c>
      <c r="AV153" s="13" t="s">
        <v>83</v>
      </c>
      <c r="AW153" s="13" t="s">
        <v>32</v>
      </c>
      <c r="AX153" s="13" t="s">
        <v>76</v>
      </c>
      <c r="AY153" s="168" t="s">
        <v>190</v>
      </c>
    </row>
    <row r="154" spans="2:65" s="12" customFormat="1">
      <c r="B154" s="160"/>
      <c r="D154" s="153" t="s">
        <v>256</v>
      </c>
      <c r="E154" s="161" t="s">
        <v>1</v>
      </c>
      <c r="F154" s="162" t="s">
        <v>1345</v>
      </c>
      <c r="H154" s="163">
        <v>770</v>
      </c>
      <c r="I154" s="164"/>
      <c r="L154" s="160"/>
      <c r="M154" s="165"/>
      <c r="T154" s="166"/>
      <c r="AT154" s="161" t="s">
        <v>256</v>
      </c>
      <c r="AU154" s="161" t="s">
        <v>85</v>
      </c>
      <c r="AV154" s="12" t="s">
        <v>85</v>
      </c>
      <c r="AW154" s="12" t="s">
        <v>32</v>
      </c>
      <c r="AX154" s="12" t="s">
        <v>83</v>
      </c>
      <c r="AY154" s="161" t="s">
        <v>190</v>
      </c>
    </row>
    <row r="155" spans="2:65" s="1" customFormat="1" ht="62.65" customHeight="1">
      <c r="B155" s="32"/>
      <c r="C155" s="136" t="s">
        <v>231</v>
      </c>
      <c r="D155" s="136" t="s">
        <v>193</v>
      </c>
      <c r="E155" s="137" t="s">
        <v>1346</v>
      </c>
      <c r="F155" s="138" t="s">
        <v>1347</v>
      </c>
      <c r="G155" s="139" t="s">
        <v>253</v>
      </c>
      <c r="H155" s="140">
        <v>3</v>
      </c>
      <c r="I155" s="141"/>
      <c r="J155" s="142">
        <f>ROUND(I155*H155,2)</f>
        <v>0</v>
      </c>
      <c r="K155" s="138" t="s">
        <v>197</v>
      </c>
      <c r="L155" s="32"/>
      <c r="M155" s="143" t="s">
        <v>1</v>
      </c>
      <c r="N155" s="144" t="s">
        <v>41</v>
      </c>
      <c r="P155" s="145">
        <f>O155*H155</f>
        <v>0</v>
      </c>
      <c r="Q155" s="145">
        <v>0</v>
      </c>
      <c r="R155" s="145">
        <f>Q155*H155</f>
        <v>0</v>
      </c>
      <c r="S155" s="145">
        <v>0.38800000000000001</v>
      </c>
      <c r="T155" s="146">
        <f>S155*H155</f>
        <v>1.1640000000000001</v>
      </c>
      <c r="AR155" s="147" t="s">
        <v>217</v>
      </c>
      <c r="AT155" s="147" t="s">
        <v>193</v>
      </c>
      <c r="AU155" s="147" t="s">
        <v>85</v>
      </c>
      <c r="AY155" s="17" t="s">
        <v>190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7" t="s">
        <v>83</v>
      </c>
      <c r="BK155" s="148">
        <f>ROUND(I155*H155,2)</f>
        <v>0</v>
      </c>
      <c r="BL155" s="17" t="s">
        <v>217</v>
      </c>
      <c r="BM155" s="147" t="s">
        <v>1348</v>
      </c>
    </row>
    <row r="156" spans="2:65" s="1" customFormat="1">
      <c r="B156" s="32"/>
      <c r="D156" s="149" t="s">
        <v>200</v>
      </c>
      <c r="F156" s="150" t="s">
        <v>1349</v>
      </c>
      <c r="I156" s="151"/>
      <c r="L156" s="32"/>
      <c r="M156" s="152"/>
      <c r="T156" s="56"/>
      <c r="AT156" s="17" t="s">
        <v>200</v>
      </c>
      <c r="AU156" s="17" t="s">
        <v>85</v>
      </c>
    </row>
    <row r="157" spans="2:65" s="12" customFormat="1">
      <c r="B157" s="160"/>
      <c r="D157" s="153" t="s">
        <v>256</v>
      </c>
      <c r="E157" s="161" t="s">
        <v>1</v>
      </c>
      <c r="F157" s="162" t="s">
        <v>1350</v>
      </c>
      <c r="H157" s="163">
        <v>3</v>
      </c>
      <c r="I157" s="164"/>
      <c r="L157" s="160"/>
      <c r="M157" s="165"/>
      <c r="T157" s="166"/>
      <c r="AT157" s="161" t="s">
        <v>256</v>
      </c>
      <c r="AU157" s="161" t="s">
        <v>85</v>
      </c>
      <c r="AV157" s="12" t="s">
        <v>85</v>
      </c>
      <c r="AW157" s="12" t="s">
        <v>32</v>
      </c>
      <c r="AX157" s="12" t="s">
        <v>83</v>
      </c>
      <c r="AY157" s="161" t="s">
        <v>190</v>
      </c>
    </row>
    <row r="158" spans="2:65" s="1" customFormat="1" ht="66.75" customHeight="1">
      <c r="B158" s="32"/>
      <c r="C158" s="136" t="s">
        <v>238</v>
      </c>
      <c r="D158" s="136" t="s">
        <v>193</v>
      </c>
      <c r="E158" s="137" t="s">
        <v>477</v>
      </c>
      <c r="F158" s="138" t="s">
        <v>478</v>
      </c>
      <c r="G158" s="139" t="s">
        <v>253</v>
      </c>
      <c r="H158" s="140">
        <v>90</v>
      </c>
      <c r="I158" s="141"/>
      <c r="J158" s="142">
        <f>ROUND(I158*H158,2)</f>
        <v>0</v>
      </c>
      <c r="K158" s="138" t="s">
        <v>197</v>
      </c>
      <c r="L158" s="32"/>
      <c r="M158" s="143" t="s">
        <v>1</v>
      </c>
      <c r="N158" s="144" t="s">
        <v>41</v>
      </c>
      <c r="P158" s="145">
        <f>O158*H158</f>
        <v>0</v>
      </c>
      <c r="Q158" s="145">
        <v>0</v>
      </c>
      <c r="R158" s="145">
        <f>Q158*H158</f>
        <v>0</v>
      </c>
      <c r="S158" s="145">
        <v>0.29499999999999998</v>
      </c>
      <c r="T158" s="146">
        <f>S158*H158</f>
        <v>26.549999999999997</v>
      </c>
      <c r="AR158" s="147" t="s">
        <v>217</v>
      </c>
      <c r="AT158" s="147" t="s">
        <v>193</v>
      </c>
      <c r="AU158" s="147" t="s">
        <v>85</v>
      </c>
      <c r="AY158" s="17" t="s">
        <v>190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83</v>
      </c>
      <c r="BK158" s="148">
        <f>ROUND(I158*H158,2)</f>
        <v>0</v>
      </c>
      <c r="BL158" s="17" t="s">
        <v>217</v>
      </c>
      <c r="BM158" s="147" t="s">
        <v>1351</v>
      </c>
    </row>
    <row r="159" spans="2:65" s="1" customFormat="1">
      <c r="B159" s="32"/>
      <c r="D159" s="149" t="s">
        <v>200</v>
      </c>
      <c r="F159" s="150" t="s">
        <v>480</v>
      </c>
      <c r="I159" s="151"/>
      <c r="L159" s="32"/>
      <c r="M159" s="152"/>
      <c r="T159" s="56"/>
      <c r="AT159" s="17" t="s">
        <v>200</v>
      </c>
      <c r="AU159" s="17" t="s">
        <v>85</v>
      </c>
    </row>
    <row r="160" spans="2:65" s="13" customFormat="1">
      <c r="B160" s="167"/>
      <c r="D160" s="153" t="s">
        <v>256</v>
      </c>
      <c r="E160" s="168" t="s">
        <v>1</v>
      </c>
      <c r="F160" s="169" t="s">
        <v>1352</v>
      </c>
      <c r="H160" s="168" t="s">
        <v>1</v>
      </c>
      <c r="I160" s="170"/>
      <c r="L160" s="167"/>
      <c r="M160" s="171"/>
      <c r="T160" s="172"/>
      <c r="AT160" s="168" t="s">
        <v>256</v>
      </c>
      <c r="AU160" s="168" t="s">
        <v>85</v>
      </c>
      <c r="AV160" s="13" t="s">
        <v>83</v>
      </c>
      <c r="AW160" s="13" t="s">
        <v>32</v>
      </c>
      <c r="AX160" s="13" t="s">
        <v>76</v>
      </c>
      <c r="AY160" s="168" t="s">
        <v>190</v>
      </c>
    </row>
    <row r="161" spans="2:65" s="12" customFormat="1">
      <c r="B161" s="160"/>
      <c r="D161" s="153" t="s">
        <v>256</v>
      </c>
      <c r="E161" s="161" t="s">
        <v>1</v>
      </c>
      <c r="F161" s="162" t="s">
        <v>1353</v>
      </c>
      <c r="H161" s="163">
        <v>54</v>
      </c>
      <c r="I161" s="164"/>
      <c r="L161" s="160"/>
      <c r="M161" s="165"/>
      <c r="T161" s="166"/>
      <c r="AT161" s="161" t="s">
        <v>256</v>
      </c>
      <c r="AU161" s="161" t="s">
        <v>85</v>
      </c>
      <c r="AV161" s="12" t="s">
        <v>85</v>
      </c>
      <c r="AW161" s="12" t="s">
        <v>32</v>
      </c>
      <c r="AX161" s="12" t="s">
        <v>76</v>
      </c>
      <c r="AY161" s="161" t="s">
        <v>190</v>
      </c>
    </row>
    <row r="162" spans="2:65" s="12" customFormat="1">
      <c r="B162" s="160"/>
      <c r="D162" s="153" t="s">
        <v>256</v>
      </c>
      <c r="E162" s="161" t="s">
        <v>1</v>
      </c>
      <c r="F162" s="162" t="s">
        <v>1354</v>
      </c>
      <c r="H162" s="163">
        <v>36</v>
      </c>
      <c r="I162" s="164"/>
      <c r="L162" s="160"/>
      <c r="M162" s="165"/>
      <c r="T162" s="166"/>
      <c r="AT162" s="161" t="s">
        <v>256</v>
      </c>
      <c r="AU162" s="161" t="s">
        <v>85</v>
      </c>
      <c r="AV162" s="12" t="s">
        <v>85</v>
      </c>
      <c r="AW162" s="12" t="s">
        <v>32</v>
      </c>
      <c r="AX162" s="12" t="s">
        <v>76</v>
      </c>
      <c r="AY162" s="161" t="s">
        <v>190</v>
      </c>
    </row>
    <row r="163" spans="2:65" s="14" customFormat="1">
      <c r="B163" s="173"/>
      <c r="D163" s="153" t="s">
        <v>256</v>
      </c>
      <c r="E163" s="174" t="s">
        <v>1</v>
      </c>
      <c r="F163" s="175" t="s">
        <v>267</v>
      </c>
      <c r="H163" s="176">
        <v>90</v>
      </c>
      <c r="I163" s="177"/>
      <c r="L163" s="173"/>
      <c r="M163" s="178"/>
      <c r="T163" s="179"/>
      <c r="AT163" s="174" t="s">
        <v>256</v>
      </c>
      <c r="AU163" s="174" t="s">
        <v>85</v>
      </c>
      <c r="AV163" s="14" t="s">
        <v>217</v>
      </c>
      <c r="AW163" s="14" t="s">
        <v>32</v>
      </c>
      <c r="AX163" s="14" t="s">
        <v>83</v>
      </c>
      <c r="AY163" s="174" t="s">
        <v>190</v>
      </c>
    </row>
    <row r="164" spans="2:65" s="1" customFormat="1" ht="66.75" customHeight="1">
      <c r="B164" s="32"/>
      <c r="C164" s="136" t="s">
        <v>500</v>
      </c>
      <c r="D164" s="136" t="s">
        <v>193</v>
      </c>
      <c r="E164" s="137" t="s">
        <v>1355</v>
      </c>
      <c r="F164" s="138" t="s">
        <v>1356</v>
      </c>
      <c r="G164" s="139" t="s">
        <v>253</v>
      </c>
      <c r="H164" s="140">
        <v>895</v>
      </c>
      <c r="I164" s="141"/>
      <c r="J164" s="142">
        <f>ROUND(I164*H164,2)</f>
        <v>0</v>
      </c>
      <c r="K164" s="138" t="s">
        <v>197</v>
      </c>
      <c r="L164" s="32"/>
      <c r="M164" s="143" t="s">
        <v>1</v>
      </c>
      <c r="N164" s="144" t="s">
        <v>41</v>
      </c>
      <c r="P164" s="145">
        <f>O164*H164</f>
        <v>0</v>
      </c>
      <c r="Q164" s="145">
        <v>0</v>
      </c>
      <c r="R164" s="145">
        <f>Q164*H164</f>
        <v>0</v>
      </c>
      <c r="S164" s="145">
        <v>0.29499999999999998</v>
      </c>
      <c r="T164" s="146">
        <f>S164*H164</f>
        <v>264.02499999999998</v>
      </c>
      <c r="AR164" s="147" t="s">
        <v>217</v>
      </c>
      <c r="AT164" s="147" t="s">
        <v>193</v>
      </c>
      <c r="AU164" s="147" t="s">
        <v>85</v>
      </c>
      <c r="AY164" s="17" t="s">
        <v>190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7" t="s">
        <v>83</v>
      </c>
      <c r="BK164" s="148">
        <f>ROUND(I164*H164,2)</f>
        <v>0</v>
      </c>
      <c r="BL164" s="17" t="s">
        <v>217</v>
      </c>
      <c r="BM164" s="147" t="s">
        <v>1357</v>
      </c>
    </row>
    <row r="165" spans="2:65" s="1" customFormat="1">
      <c r="B165" s="32"/>
      <c r="D165" s="149" t="s">
        <v>200</v>
      </c>
      <c r="F165" s="150" t="s">
        <v>1358</v>
      </c>
      <c r="I165" s="151"/>
      <c r="L165" s="32"/>
      <c r="M165" s="152"/>
      <c r="T165" s="56"/>
      <c r="AT165" s="17" t="s">
        <v>200</v>
      </c>
      <c r="AU165" s="17" t="s">
        <v>85</v>
      </c>
    </row>
    <row r="166" spans="2:65" s="13" customFormat="1">
      <c r="B166" s="167"/>
      <c r="D166" s="153" t="s">
        <v>256</v>
      </c>
      <c r="E166" s="168" t="s">
        <v>1</v>
      </c>
      <c r="F166" s="169" t="s">
        <v>1359</v>
      </c>
      <c r="H166" s="168" t="s">
        <v>1</v>
      </c>
      <c r="I166" s="170"/>
      <c r="L166" s="167"/>
      <c r="M166" s="171"/>
      <c r="T166" s="172"/>
      <c r="AT166" s="168" t="s">
        <v>256</v>
      </c>
      <c r="AU166" s="168" t="s">
        <v>85</v>
      </c>
      <c r="AV166" s="13" t="s">
        <v>83</v>
      </c>
      <c r="AW166" s="13" t="s">
        <v>32</v>
      </c>
      <c r="AX166" s="13" t="s">
        <v>76</v>
      </c>
      <c r="AY166" s="168" t="s">
        <v>190</v>
      </c>
    </row>
    <row r="167" spans="2:65" s="12" customFormat="1">
      <c r="B167" s="160"/>
      <c r="D167" s="153" t="s">
        <v>256</v>
      </c>
      <c r="E167" s="161" t="s">
        <v>1</v>
      </c>
      <c r="F167" s="162" t="s">
        <v>1360</v>
      </c>
      <c r="H167" s="163">
        <v>114</v>
      </c>
      <c r="I167" s="164"/>
      <c r="L167" s="160"/>
      <c r="M167" s="165"/>
      <c r="T167" s="166"/>
      <c r="AT167" s="161" t="s">
        <v>256</v>
      </c>
      <c r="AU167" s="161" t="s">
        <v>85</v>
      </c>
      <c r="AV167" s="12" t="s">
        <v>85</v>
      </c>
      <c r="AW167" s="12" t="s">
        <v>32</v>
      </c>
      <c r="AX167" s="12" t="s">
        <v>76</v>
      </c>
      <c r="AY167" s="161" t="s">
        <v>190</v>
      </c>
    </row>
    <row r="168" spans="2:65" s="12" customFormat="1">
      <c r="B168" s="160"/>
      <c r="D168" s="153" t="s">
        <v>256</v>
      </c>
      <c r="E168" s="161" t="s">
        <v>1</v>
      </c>
      <c r="F168" s="162" t="s">
        <v>1361</v>
      </c>
      <c r="H168" s="163">
        <v>781</v>
      </c>
      <c r="I168" s="164"/>
      <c r="L168" s="160"/>
      <c r="M168" s="165"/>
      <c r="T168" s="166"/>
      <c r="AT168" s="161" t="s">
        <v>256</v>
      </c>
      <c r="AU168" s="161" t="s">
        <v>85</v>
      </c>
      <c r="AV168" s="12" t="s">
        <v>85</v>
      </c>
      <c r="AW168" s="12" t="s">
        <v>32</v>
      </c>
      <c r="AX168" s="12" t="s">
        <v>76</v>
      </c>
      <c r="AY168" s="161" t="s">
        <v>190</v>
      </c>
    </row>
    <row r="169" spans="2:65" s="14" customFormat="1">
      <c r="B169" s="173"/>
      <c r="D169" s="153" t="s">
        <v>256</v>
      </c>
      <c r="E169" s="174" t="s">
        <v>1</v>
      </c>
      <c r="F169" s="175" t="s">
        <v>267</v>
      </c>
      <c r="H169" s="176">
        <v>895</v>
      </c>
      <c r="I169" s="177"/>
      <c r="L169" s="173"/>
      <c r="M169" s="178"/>
      <c r="T169" s="179"/>
      <c r="AT169" s="174" t="s">
        <v>256</v>
      </c>
      <c r="AU169" s="174" t="s">
        <v>85</v>
      </c>
      <c r="AV169" s="14" t="s">
        <v>217</v>
      </c>
      <c r="AW169" s="14" t="s">
        <v>32</v>
      </c>
      <c r="AX169" s="14" t="s">
        <v>83</v>
      </c>
      <c r="AY169" s="174" t="s">
        <v>190</v>
      </c>
    </row>
    <row r="170" spans="2:65" s="1" customFormat="1" ht="49.15" customHeight="1">
      <c r="B170" s="32"/>
      <c r="C170" s="136" t="s">
        <v>391</v>
      </c>
      <c r="D170" s="136" t="s">
        <v>193</v>
      </c>
      <c r="E170" s="137" t="s">
        <v>1362</v>
      </c>
      <c r="F170" s="138" t="s">
        <v>1363</v>
      </c>
      <c r="G170" s="139" t="s">
        <v>253</v>
      </c>
      <c r="H170" s="140">
        <v>21.8</v>
      </c>
      <c r="I170" s="141"/>
      <c r="J170" s="142">
        <f>ROUND(I170*H170,2)</f>
        <v>0</v>
      </c>
      <c r="K170" s="138" t="s">
        <v>197</v>
      </c>
      <c r="L170" s="32"/>
      <c r="M170" s="143" t="s">
        <v>1</v>
      </c>
      <c r="N170" s="144" t="s">
        <v>41</v>
      </c>
      <c r="P170" s="145">
        <f>O170*H170</f>
        <v>0</v>
      </c>
      <c r="Q170" s="145">
        <v>0</v>
      </c>
      <c r="R170" s="145">
        <f>Q170*H170</f>
        <v>0</v>
      </c>
      <c r="S170" s="145">
        <v>0.24</v>
      </c>
      <c r="T170" s="146">
        <f>S170*H170</f>
        <v>5.2320000000000002</v>
      </c>
      <c r="AR170" s="147" t="s">
        <v>217</v>
      </c>
      <c r="AT170" s="147" t="s">
        <v>193</v>
      </c>
      <c r="AU170" s="147" t="s">
        <v>85</v>
      </c>
      <c r="AY170" s="17" t="s">
        <v>190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83</v>
      </c>
      <c r="BK170" s="148">
        <f>ROUND(I170*H170,2)</f>
        <v>0</v>
      </c>
      <c r="BL170" s="17" t="s">
        <v>217</v>
      </c>
      <c r="BM170" s="147" t="s">
        <v>1364</v>
      </c>
    </row>
    <row r="171" spans="2:65" s="1" customFormat="1">
      <c r="B171" s="32"/>
      <c r="D171" s="149" t="s">
        <v>200</v>
      </c>
      <c r="F171" s="150" t="s">
        <v>1365</v>
      </c>
      <c r="I171" s="151"/>
      <c r="L171" s="32"/>
      <c r="M171" s="152"/>
      <c r="T171" s="56"/>
      <c r="AT171" s="17" t="s">
        <v>200</v>
      </c>
      <c r="AU171" s="17" t="s">
        <v>85</v>
      </c>
    </row>
    <row r="172" spans="2:65" s="12" customFormat="1">
      <c r="B172" s="160"/>
      <c r="D172" s="153" t="s">
        <v>256</v>
      </c>
      <c r="E172" s="161" t="s">
        <v>1</v>
      </c>
      <c r="F172" s="162" t="s">
        <v>1366</v>
      </c>
      <c r="H172" s="163">
        <v>18.8</v>
      </c>
      <c r="I172" s="164"/>
      <c r="L172" s="160"/>
      <c r="M172" s="165"/>
      <c r="T172" s="166"/>
      <c r="AT172" s="161" t="s">
        <v>256</v>
      </c>
      <c r="AU172" s="161" t="s">
        <v>85</v>
      </c>
      <c r="AV172" s="12" t="s">
        <v>85</v>
      </c>
      <c r="AW172" s="12" t="s">
        <v>32</v>
      </c>
      <c r="AX172" s="12" t="s">
        <v>76</v>
      </c>
      <c r="AY172" s="161" t="s">
        <v>190</v>
      </c>
    </row>
    <row r="173" spans="2:65" s="12" customFormat="1">
      <c r="B173" s="160"/>
      <c r="D173" s="153" t="s">
        <v>256</v>
      </c>
      <c r="E173" s="161" t="s">
        <v>1</v>
      </c>
      <c r="F173" s="162" t="s">
        <v>1350</v>
      </c>
      <c r="H173" s="163">
        <v>3</v>
      </c>
      <c r="I173" s="164"/>
      <c r="L173" s="160"/>
      <c r="M173" s="165"/>
      <c r="T173" s="166"/>
      <c r="AT173" s="161" t="s">
        <v>256</v>
      </c>
      <c r="AU173" s="161" t="s">
        <v>85</v>
      </c>
      <c r="AV173" s="12" t="s">
        <v>85</v>
      </c>
      <c r="AW173" s="12" t="s">
        <v>32</v>
      </c>
      <c r="AX173" s="12" t="s">
        <v>76</v>
      </c>
      <c r="AY173" s="161" t="s">
        <v>190</v>
      </c>
    </row>
    <row r="174" spans="2:65" s="14" customFormat="1">
      <c r="B174" s="173"/>
      <c r="D174" s="153" t="s">
        <v>256</v>
      </c>
      <c r="E174" s="174" t="s">
        <v>1</v>
      </c>
      <c r="F174" s="175" t="s">
        <v>267</v>
      </c>
      <c r="H174" s="176">
        <v>21.8</v>
      </c>
      <c r="I174" s="177"/>
      <c r="L174" s="173"/>
      <c r="M174" s="178"/>
      <c r="T174" s="179"/>
      <c r="AT174" s="174" t="s">
        <v>256</v>
      </c>
      <c r="AU174" s="174" t="s">
        <v>85</v>
      </c>
      <c r="AV174" s="14" t="s">
        <v>217</v>
      </c>
      <c r="AW174" s="14" t="s">
        <v>32</v>
      </c>
      <c r="AX174" s="14" t="s">
        <v>83</v>
      </c>
      <c r="AY174" s="174" t="s">
        <v>190</v>
      </c>
    </row>
    <row r="175" spans="2:65" s="1" customFormat="1" ht="66.75" customHeight="1">
      <c r="B175" s="32"/>
      <c r="C175" s="136" t="s">
        <v>511</v>
      </c>
      <c r="D175" s="136" t="s">
        <v>193</v>
      </c>
      <c r="E175" s="137" t="s">
        <v>1367</v>
      </c>
      <c r="F175" s="138" t="s">
        <v>1368</v>
      </c>
      <c r="G175" s="139" t="s">
        <v>253</v>
      </c>
      <c r="H175" s="140">
        <v>1933</v>
      </c>
      <c r="I175" s="141"/>
      <c r="J175" s="142">
        <f>ROUND(I175*H175,2)</f>
        <v>0</v>
      </c>
      <c r="K175" s="138" t="s">
        <v>197</v>
      </c>
      <c r="L175" s="32"/>
      <c r="M175" s="143" t="s">
        <v>1</v>
      </c>
      <c r="N175" s="144" t="s">
        <v>41</v>
      </c>
      <c r="P175" s="145">
        <f>O175*H175</f>
        <v>0</v>
      </c>
      <c r="Q175" s="145">
        <v>0</v>
      </c>
      <c r="R175" s="145">
        <f>Q175*H175</f>
        <v>0</v>
      </c>
      <c r="S175" s="145">
        <v>0.32500000000000001</v>
      </c>
      <c r="T175" s="146">
        <f>S175*H175</f>
        <v>628.22500000000002</v>
      </c>
      <c r="AR175" s="147" t="s">
        <v>217</v>
      </c>
      <c r="AT175" s="147" t="s">
        <v>193</v>
      </c>
      <c r="AU175" s="147" t="s">
        <v>85</v>
      </c>
      <c r="AY175" s="17" t="s">
        <v>190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7" t="s">
        <v>83</v>
      </c>
      <c r="BK175" s="148">
        <f>ROUND(I175*H175,2)</f>
        <v>0</v>
      </c>
      <c r="BL175" s="17" t="s">
        <v>217</v>
      </c>
      <c r="BM175" s="147" t="s">
        <v>1369</v>
      </c>
    </row>
    <row r="176" spans="2:65" s="1" customFormat="1">
      <c r="B176" s="32"/>
      <c r="D176" s="149" t="s">
        <v>200</v>
      </c>
      <c r="F176" s="150" t="s">
        <v>1370</v>
      </c>
      <c r="I176" s="151"/>
      <c r="L176" s="32"/>
      <c r="M176" s="152"/>
      <c r="T176" s="56"/>
      <c r="AT176" s="17" t="s">
        <v>200</v>
      </c>
      <c r="AU176" s="17" t="s">
        <v>85</v>
      </c>
    </row>
    <row r="177" spans="2:65" s="13" customFormat="1">
      <c r="B177" s="167"/>
      <c r="D177" s="153" t="s">
        <v>256</v>
      </c>
      <c r="E177" s="168" t="s">
        <v>1</v>
      </c>
      <c r="F177" s="169" t="s">
        <v>1371</v>
      </c>
      <c r="H177" s="168" t="s">
        <v>1</v>
      </c>
      <c r="I177" s="170"/>
      <c r="L177" s="167"/>
      <c r="M177" s="171"/>
      <c r="T177" s="172"/>
      <c r="AT177" s="168" t="s">
        <v>256</v>
      </c>
      <c r="AU177" s="168" t="s">
        <v>85</v>
      </c>
      <c r="AV177" s="13" t="s">
        <v>83</v>
      </c>
      <c r="AW177" s="13" t="s">
        <v>32</v>
      </c>
      <c r="AX177" s="13" t="s">
        <v>76</v>
      </c>
      <c r="AY177" s="168" t="s">
        <v>190</v>
      </c>
    </row>
    <row r="178" spans="2:65" s="13" customFormat="1">
      <c r="B178" s="167"/>
      <c r="D178" s="153" t="s">
        <v>256</v>
      </c>
      <c r="E178" s="168" t="s">
        <v>1</v>
      </c>
      <c r="F178" s="169" t="s">
        <v>1372</v>
      </c>
      <c r="H178" s="168" t="s">
        <v>1</v>
      </c>
      <c r="I178" s="170"/>
      <c r="L178" s="167"/>
      <c r="M178" s="171"/>
      <c r="T178" s="172"/>
      <c r="AT178" s="168" t="s">
        <v>256</v>
      </c>
      <c r="AU178" s="168" t="s">
        <v>85</v>
      </c>
      <c r="AV178" s="13" t="s">
        <v>83</v>
      </c>
      <c r="AW178" s="13" t="s">
        <v>32</v>
      </c>
      <c r="AX178" s="13" t="s">
        <v>76</v>
      </c>
      <c r="AY178" s="168" t="s">
        <v>190</v>
      </c>
    </row>
    <row r="179" spans="2:65" s="12" customFormat="1">
      <c r="B179" s="160"/>
      <c r="D179" s="153" t="s">
        <v>256</v>
      </c>
      <c r="E179" s="161" t="s">
        <v>1</v>
      </c>
      <c r="F179" s="162" t="s">
        <v>1373</v>
      </c>
      <c r="H179" s="163">
        <v>435</v>
      </c>
      <c r="I179" s="164"/>
      <c r="L179" s="160"/>
      <c r="M179" s="165"/>
      <c r="T179" s="166"/>
      <c r="AT179" s="161" t="s">
        <v>256</v>
      </c>
      <c r="AU179" s="161" t="s">
        <v>85</v>
      </c>
      <c r="AV179" s="12" t="s">
        <v>85</v>
      </c>
      <c r="AW179" s="12" t="s">
        <v>32</v>
      </c>
      <c r="AX179" s="12" t="s">
        <v>76</v>
      </c>
      <c r="AY179" s="161" t="s">
        <v>190</v>
      </c>
    </row>
    <row r="180" spans="2:65" s="12" customFormat="1">
      <c r="B180" s="160"/>
      <c r="D180" s="153" t="s">
        <v>256</v>
      </c>
      <c r="E180" s="161" t="s">
        <v>1</v>
      </c>
      <c r="F180" s="162" t="s">
        <v>1374</v>
      </c>
      <c r="H180" s="163">
        <v>520</v>
      </c>
      <c r="I180" s="164"/>
      <c r="L180" s="160"/>
      <c r="M180" s="165"/>
      <c r="T180" s="166"/>
      <c r="AT180" s="161" t="s">
        <v>256</v>
      </c>
      <c r="AU180" s="161" t="s">
        <v>85</v>
      </c>
      <c r="AV180" s="12" t="s">
        <v>85</v>
      </c>
      <c r="AW180" s="12" t="s">
        <v>32</v>
      </c>
      <c r="AX180" s="12" t="s">
        <v>76</v>
      </c>
      <c r="AY180" s="161" t="s">
        <v>190</v>
      </c>
    </row>
    <row r="181" spans="2:65" s="12" customFormat="1">
      <c r="B181" s="160"/>
      <c r="D181" s="153" t="s">
        <v>256</v>
      </c>
      <c r="E181" s="161" t="s">
        <v>1</v>
      </c>
      <c r="F181" s="162" t="s">
        <v>1375</v>
      </c>
      <c r="H181" s="163">
        <v>83</v>
      </c>
      <c r="I181" s="164"/>
      <c r="L181" s="160"/>
      <c r="M181" s="165"/>
      <c r="T181" s="166"/>
      <c r="AT181" s="161" t="s">
        <v>256</v>
      </c>
      <c r="AU181" s="161" t="s">
        <v>85</v>
      </c>
      <c r="AV181" s="12" t="s">
        <v>85</v>
      </c>
      <c r="AW181" s="12" t="s">
        <v>32</v>
      </c>
      <c r="AX181" s="12" t="s">
        <v>76</v>
      </c>
      <c r="AY181" s="161" t="s">
        <v>190</v>
      </c>
    </row>
    <row r="182" spans="2:65" s="15" customFormat="1">
      <c r="B182" s="193"/>
      <c r="D182" s="153" t="s">
        <v>256</v>
      </c>
      <c r="E182" s="194" t="s">
        <v>1</v>
      </c>
      <c r="F182" s="195" t="s">
        <v>640</v>
      </c>
      <c r="H182" s="196">
        <v>1038</v>
      </c>
      <c r="I182" s="197"/>
      <c r="L182" s="193"/>
      <c r="M182" s="198"/>
      <c r="T182" s="199"/>
      <c r="AT182" s="194" t="s">
        <v>256</v>
      </c>
      <c r="AU182" s="194" t="s">
        <v>85</v>
      </c>
      <c r="AV182" s="15" t="s">
        <v>209</v>
      </c>
      <c r="AW182" s="15" t="s">
        <v>32</v>
      </c>
      <c r="AX182" s="15" t="s">
        <v>76</v>
      </c>
      <c r="AY182" s="194" t="s">
        <v>190</v>
      </c>
    </row>
    <row r="183" spans="2:65" s="13" customFormat="1">
      <c r="B183" s="167"/>
      <c r="D183" s="153" t="s">
        <v>256</v>
      </c>
      <c r="E183" s="168" t="s">
        <v>1</v>
      </c>
      <c r="F183" s="169" t="s">
        <v>1376</v>
      </c>
      <c r="H183" s="168" t="s">
        <v>1</v>
      </c>
      <c r="I183" s="170"/>
      <c r="L183" s="167"/>
      <c r="M183" s="171"/>
      <c r="T183" s="172"/>
      <c r="AT183" s="168" t="s">
        <v>256</v>
      </c>
      <c r="AU183" s="168" t="s">
        <v>85</v>
      </c>
      <c r="AV183" s="13" t="s">
        <v>83</v>
      </c>
      <c r="AW183" s="13" t="s">
        <v>32</v>
      </c>
      <c r="AX183" s="13" t="s">
        <v>76</v>
      </c>
      <c r="AY183" s="168" t="s">
        <v>190</v>
      </c>
    </row>
    <row r="184" spans="2:65" s="12" customFormat="1">
      <c r="B184" s="160"/>
      <c r="D184" s="153" t="s">
        <v>256</v>
      </c>
      <c r="E184" s="161" t="s">
        <v>1</v>
      </c>
      <c r="F184" s="162" t="s">
        <v>1360</v>
      </c>
      <c r="H184" s="163">
        <v>114</v>
      </c>
      <c r="I184" s="164"/>
      <c r="L184" s="160"/>
      <c r="M184" s="165"/>
      <c r="T184" s="166"/>
      <c r="AT184" s="161" t="s">
        <v>256</v>
      </c>
      <c r="AU184" s="161" t="s">
        <v>85</v>
      </c>
      <c r="AV184" s="12" t="s">
        <v>85</v>
      </c>
      <c r="AW184" s="12" t="s">
        <v>32</v>
      </c>
      <c r="AX184" s="12" t="s">
        <v>76</v>
      </c>
      <c r="AY184" s="161" t="s">
        <v>190</v>
      </c>
    </row>
    <row r="185" spans="2:65" s="12" customFormat="1">
      <c r="B185" s="160"/>
      <c r="D185" s="153" t="s">
        <v>256</v>
      </c>
      <c r="E185" s="161" t="s">
        <v>1</v>
      </c>
      <c r="F185" s="162" t="s">
        <v>1361</v>
      </c>
      <c r="H185" s="163">
        <v>781</v>
      </c>
      <c r="I185" s="164"/>
      <c r="L185" s="160"/>
      <c r="M185" s="165"/>
      <c r="T185" s="166"/>
      <c r="AT185" s="161" t="s">
        <v>256</v>
      </c>
      <c r="AU185" s="161" t="s">
        <v>85</v>
      </c>
      <c r="AV185" s="12" t="s">
        <v>85</v>
      </c>
      <c r="AW185" s="12" t="s">
        <v>32</v>
      </c>
      <c r="AX185" s="12" t="s">
        <v>76</v>
      </c>
      <c r="AY185" s="161" t="s">
        <v>190</v>
      </c>
    </row>
    <row r="186" spans="2:65" s="15" customFormat="1">
      <c r="B186" s="193"/>
      <c r="D186" s="153" t="s">
        <v>256</v>
      </c>
      <c r="E186" s="194" t="s">
        <v>1</v>
      </c>
      <c r="F186" s="195" t="s">
        <v>640</v>
      </c>
      <c r="H186" s="196">
        <v>895</v>
      </c>
      <c r="I186" s="197"/>
      <c r="L186" s="193"/>
      <c r="M186" s="198"/>
      <c r="T186" s="199"/>
      <c r="AT186" s="194" t="s">
        <v>256</v>
      </c>
      <c r="AU186" s="194" t="s">
        <v>85</v>
      </c>
      <c r="AV186" s="15" t="s">
        <v>209</v>
      </c>
      <c r="AW186" s="15" t="s">
        <v>32</v>
      </c>
      <c r="AX186" s="15" t="s">
        <v>76</v>
      </c>
      <c r="AY186" s="194" t="s">
        <v>190</v>
      </c>
    </row>
    <row r="187" spans="2:65" s="14" customFormat="1">
      <c r="B187" s="173"/>
      <c r="D187" s="153" t="s">
        <v>256</v>
      </c>
      <c r="E187" s="174" t="s">
        <v>1</v>
      </c>
      <c r="F187" s="175" t="s">
        <v>267</v>
      </c>
      <c r="H187" s="176">
        <v>1933</v>
      </c>
      <c r="I187" s="177"/>
      <c r="L187" s="173"/>
      <c r="M187" s="178"/>
      <c r="T187" s="179"/>
      <c r="AT187" s="174" t="s">
        <v>256</v>
      </c>
      <c r="AU187" s="174" t="s">
        <v>85</v>
      </c>
      <c r="AV187" s="14" t="s">
        <v>217</v>
      </c>
      <c r="AW187" s="14" t="s">
        <v>32</v>
      </c>
      <c r="AX187" s="14" t="s">
        <v>83</v>
      </c>
      <c r="AY187" s="174" t="s">
        <v>190</v>
      </c>
    </row>
    <row r="188" spans="2:65" s="1" customFormat="1" ht="55.5" customHeight="1">
      <c r="B188" s="32"/>
      <c r="C188" s="136" t="s">
        <v>518</v>
      </c>
      <c r="D188" s="136" t="s">
        <v>193</v>
      </c>
      <c r="E188" s="137" t="s">
        <v>1377</v>
      </c>
      <c r="F188" s="138" t="s">
        <v>1378</v>
      </c>
      <c r="G188" s="139" t="s">
        <v>253</v>
      </c>
      <c r="H188" s="140">
        <v>1038</v>
      </c>
      <c r="I188" s="141"/>
      <c r="J188" s="142">
        <f>ROUND(I188*H188,2)</f>
        <v>0</v>
      </c>
      <c r="K188" s="138" t="s">
        <v>197</v>
      </c>
      <c r="L188" s="32"/>
      <c r="M188" s="143" t="s">
        <v>1</v>
      </c>
      <c r="N188" s="144" t="s">
        <v>41</v>
      </c>
      <c r="P188" s="145">
        <f>O188*H188</f>
        <v>0</v>
      </c>
      <c r="Q188" s="145">
        <v>0</v>
      </c>
      <c r="R188" s="145">
        <f>Q188*H188</f>
        <v>0</v>
      </c>
      <c r="S188" s="145">
        <v>9.8000000000000004E-2</v>
      </c>
      <c r="T188" s="146">
        <f>S188*H188</f>
        <v>101.724</v>
      </c>
      <c r="AR188" s="147" t="s">
        <v>217</v>
      </c>
      <c r="AT188" s="147" t="s">
        <v>193</v>
      </c>
      <c r="AU188" s="147" t="s">
        <v>85</v>
      </c>
      <c r="AY188" s="17" t="s">
        <v>190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83</v>
      </c>
      <c r="BK188" s="148">
        <f>ROUND(I188*H188,2)</f>
        <v>0</v>
      </c>
      <c r="BL188" s="17" t="s">
        <v>217</v>
      </c>
      <c r="BM188" s="147" t="s">
        <v>1379</v>
      </c>
    </row>
    <row r="189" spans="2:65" s="1" customFormat="1">
      <c r="B189" s="32"/>
      <c r="D189" s="149" t="s">
        <v>200</v>
      </c>
      <c r="F189" s="150" t="s">
        <v>1380</v>
      </c>
      <c r="I189" s="151"/>
      <c r="L189" s="32"/>
      <c r="M189" s="152"/>
      <c r="T189" s="56"/>
      <c r="AT189" s="17" t="s">
        <v>200</v>
      </c>
      <c r="AU189" s="17" t="s">
        <v>85</v>
      </c>
    </row>
    <row r="190" spans="2:65" s="13" customFormat="1">
      <c r="B190" s="167"/>
      <c r="D190" s="153" t="s">
        <v>256</v>
      </c>
      <c r="E190" s="168" t="s">
        <v>1</v>
      </c>
      <c r="F190" s="169" t="s">
        <v>1381</v>
      </c>
      <c r="H190" s="168" t="s">
        <v>1</v>
      </c>
      <c r="I190" s="170"/>
      <c r="L190" s="167"/>
      <c r="M190" s="171"/>
      <c r="T190" s="172"/>
      <c r="AT190" s="168" t="s">
        <v>256</v>
      </c>
      <c r="AU190" s="168" t="s">
        <v>85</v>
      </c>
      <c r="AV190" s="13" t="s">
        <v>83</v>
      </c>
      <c r="AW190" s="13" t="s">
        <v>32</v>
      </c>
      <c r="AX190" s="13" t="s">
        <v>76</v>
      </c>
      <c r="AY190" s="168" t="s">
        <v>190</v>
      </c>
    </row>
    <row r="191" spans="2:65" s="12" customFormat="1">
      <c r="B191" s="160"/>
      <c r="D191" s="153" t="s">
        <v>256</v>
      </c>
      <c r="E191" s="161" t="s">
        <v>1</v>
      </c>
      <c r="F191" s="162" t="s">
        <v>1382</v>
      </c>
      <c r="H191" s="163">
        <v>1038</v>
      </c>
      <c r="I191" s="164"/>
      <c r="L191" s="160"/>
      <c r="M191" s="165"/>
      <c r="T191" s="166"/>
      <c r="AT191" s="161" t="s">
        <v>256</v>
      </c>
      <c r="AU191" s="161" t="s">
        <v>85</v>
      </c>
      <c r="AV191" s="12" t="s">
        <v>85</v>
      </c>
      <c r="AW191" s="12" t="s">
        <v>32</v>
      </c>
      <c r="AX191" s="12" t="s">
        <v>83</v>
      </c>
      <c r="AY191" s="161" t="s">
        <v>190</v>
      </c>
    </row>
    <row r="192" spans="2:65" s="1" customFormat="1" ht="62.65" customHeight="1">
      <c r="B192" s="32"/>
      <c r="C192" s="136" t="s">
        <v>526</v>
      </c>
      <c r="D192" s="136" t="s">
        <v>193</v>
      </c>
      <c r="E192" s="137" t="s">
        <v>1383</v>
      </c>
      <c r="F192" s="138" t="s">
        <v>1384</v>
      </c>
      <c r="G192" s="139" t="s">
        <v>253</v>
      </c>
      <c r="H192" s="140">
        <v>1786</v>
      </c>
      <c r="I192" s="141"/>
      <c r="J192" s="142">
        <f>ROUND(I192*H192,2)</f>
        <v>0</v>
      </c>
      <c r="K192" s="138" t="s">
        <v>197</v>
      </c>
      <c r="L192" s="32"/>
      <c r="M192" s="143" t="s">
        <v>1</v>
      </c>
      <c r="N192" s="144" t="s">
        <v>41</v>
      </c>
      <c r="P192" s="145">
        <f>O192*H192</f>
        <v>0</v>
      </c>
      <c r="Q192" s="145">
        <v>0</v>
      </c>
      <c r="R192" s="145">
        <f>Q192*H192</f>
        <v>0</v>
      </c>
      <c r="S192" s="145">
        <v>0.625</v>
      </c>
      <c r="T192" s="146">
        <f>S192*H192</f>
        <v>1116.25</v>
      </c>
      <c r="AR192" s="147" t="s">
        <v>217</v>
      </c>
      <c r="AT192" s="147" t="s">
        <v>193</v>
      </c>
      <c r="AU192" s="147" t="s">
        <v>85</v>
      </c>
      <c r="AY192" s="17" t="s">
        <v>190</v>
      </c>
      <c r="BE192" s="148">
        <f>IF(N192="základní",J192,0)</f>
        <v>0</v>
      </c>
      <c r="BF192" s="148">
        <f>IF(N192="snížená",J192,0)</f>
        <v>0</v>
      </c>
      <c r="BG192" s="148">
        <f>IF(N192="zákl. přenesená",J192,0)</f>
        <v>0</v>
      </c>
      <c r="BH192" s="148">
        <f>IF(N192="sníž. přenesená",J192,0)</f>
        <v>0</v>
      </c>
      <c r="BI192" s="148">
        <f>IF(N192="nulová",J192,0)</f>
        <v>0</v>
      </c>
      <c r="BJ192" s="17" t="s">
        <v>83</v>
      </c>
      <c r="BK192" s="148">
        <f>ROUND(I192*H192,2)</f>
        <v>0</v>
      </c>
      <c r="BL192" s="17" t="s">
        <v>217</v>
      </c>
      <c r="BM192" s="147" t="s">
        <v>1385</v>
      </c>
    </row>
    <row r="193" spans="2:65" s="1" customFormat="1">
      <c r="B193" s="32"/>
      <c r="D193" s="149" t="s">
        <v>200</v>
      </c>
      <c r="F193" s="150" t="s">
        <v>1386</v>
      </c>
      <c r="I193" s="151"/>
      <c r="L193" s="32"/>
      <c r="M193" s="152"/>
      <c r="T193" s="56"/>
      <c r="AT193" s="17" t="s">
        <v>200</v>
      </c>
      <c r="AU193" s="17" t="s">
        <v>85</v>
      </c>
    </row>
    <row r="194" spans="2:65" s="13" customFormat="1">
      <c r="B194" s="167"/>
      <c r="D194" s="153" t="s">
        <v>256</v>
      </c>
      <c r="E194" s="168" t="s">
        <v>1</v>
      </c>
      <c r="F194" s="169" t="s">
        <v>1387</v>
      </c>
      <c r="H194" s="168" t="s">
        <v>1</v>
      </c>
      <c r="I194" s="170"/>
      <c r="L194" s="167"/>
      <c r="M194" s="171"/>
      <c r="T194" s="172"/>
      <c r="AT194" s="168" t="s">
        <v>256</v>
      </c>
      <c r="AU194" s="168" t="s">
        <v>85</v>
      </c>
      <c r="AV194" s="13" t="s">
        <v>83</v>
      </c>
      <c r="AW194" s="13" t="s">
        <v>32</v>
      </c>
      <c r="AX194" s="13" t="s">
        <v>76</v>
      </c>
      <c r="AY194" s="168" t="s">
        <v>190</v>
      </c>
    </row>
    <row r="195" spans="2:65" s="12" customFormat="1">
      <c r="B195" s="160"/>
      <c r="D195" s="153" t="s">
        <v>256</v>
      </c>
      <c r="E195" s="161" t="s">
        <v>1</v>
      </c>
      <c r="F195" s="162" t="s">
        <v>1388</v>
      </c>
      <c r="H195" s="163">
        <v>1786</v>
      </c>
      <c r="I195" s="164"/>
      <c r="L195" s="160"/>
      <c r="M195" s="165"/>
      <c r="T195" s="166"/>
      <c r="AT195" s="161" t="s">
        <v>256</v>
      </c>
      <c r="AU195" s="161" t="s">
        <v>85</v>
      </c>
      <c r="AV195" s="12" t="s">
        <v>85</v>
      </c>
      <c r="AW195" s="12" t="s">
        <v>32</v>
      </c>
      <c r="AX195" s="12" t="s">
        <v>83</v>
      </c>
      <c r="AY195" s="161" t="s">
        <v>190</v>
      </c>
    </row>
    <row r="196" spans="2:65" s="1" customFormat="1" ht="55.5" customHeight="1">
      <c r="B196" s="32"/>
      <c r="C196" s="136" t="s">
        <v>533</v>
      </c>
      <c r="D196" s="136" t="s">
        <v>193</v>
      </c>
      <c r="E196" s="137" t="s">
        <v>491</v>
      </c>
      <c r="F196" s="138" t="s">
        <v>492</v>
      </c>
      <c r="G196" s="139" t="s">
        <v>253</v>
      </c>
      <c r="H196" s="140">
        <v>1788</v>
      </c>
      <c r="I196" s="141"/>
      <c r="J196" s="142">
        <f>ROUND(I196*H196,2)</f>
        <v>0</v>
      </c>
      <c r="K196" s="138" t="s">
        <v>197</v>
      </c>
      <c r="L196" s="32"/>
      <c r="M196" s="143" t="s">
        <v>1</v>
      </c>
      <c r="N196" s="144" t="s">
        <v>41</v>
      </c>
      <c r="P196" s="145">
        <f>O196*H196</f>
        <v>0</v>
      </c>
      <c r="Q196" s="145">
        <v>0</v>
      </c>
      <c r="R196" s="145">
        <f>Q196*H196</f>
        <v>0</v>
      </c>
      <c r="S196" s="145">
        <v>9.8000000000000004E-2</v>
      </c>
      <c r="T196" s="146">
        <f>S196*H196</f>
        <v>175.22400000000002</v>
      </c>
      <c r="AR196" s="147" t="s">
        <v>217</v>
      </c>
      <c r="AT196" s="147" t="s">
        <v>193</v>
      </c>
      <c r="AU196" s="147" t="s">
        <v>85</v>
      </c>
      <c r="AY196" s="17" t="s">
        <v>190</v>
      </c>
      <c r="BE196" s="148">
        <f>IF(N196="základní",J196,0)</f>
        <v>0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7" t="s">
        <v>83</v>
      </c>
      <c r="BK196" s="148">
        <f>ROUND(I196*H196,2)</f>
        <v>0</v>
      </c>
      <c r="BL196" s="17" t="s">
        <v>217</v>
      </c>
      <c r="BM196" s="147" t="s">
        <v>1389</v>
      </c>
    </row>
    <row r="197" spans="2:65" s="1" customFormat="1">
      <c r="B197" s="32"/>
      <c r="D197" s="149" t="s">
        <v>200</v>
      </c>
      <c r="F197" s="150" t="s">
        <v>494</v>
      </c>
      <c r="I197" s="151"/>
      <c r="L197" s="32"/>
      <c r="M197" s="152"/>
      <c r="T197" s="56"/>
      <c r="AT197" s="17" t="s">
        <v>200</v>
      </c>
      <c r="AU197" s="17" t="s">
        <v>85</v>
      </c>
    </row>
    <row r="198" spans="2:65" s="13" customFormat="1">
      <c r="B198" s="167"/>
      <c r="D198" s="153" t="s">
        <v>256</v>
      </c>
      <c r="E198" s="168" t="s">
        <v>1</v>
      </c>
      <c r="F198" s="169" t="s">
        <v>1390</v>
      </c>
      <c r="H198" s="168" t="s">
        <v>1</v>
      </c>
      <c r="I198" s="170"/>
      <c r="L198" s="167"/>
      <c r="M198" s="171"/>
      <c r="T198" s="172"/>
      <c r="AT198" s="168" t="s">
        <v>256</v>
      </c>
      <c r="AU198" s="168" t="s">
        <v>85</v>
      </c>
      <c r="AV198" s="13" t="s">
        <v>83</v>
      </c>
      <c r="AW198" s="13" t="s">
        <v>32</v>
      </c>
      <c r="AX198" s="13" t="s">
        <v>76</v>
      </c>
      <c r="AY198" s="168" t="s">
        <v>190</v>
      </c>
    </row>
    <row r="199" spans="2:65" s="12" customFormat="1">
      <c r="B199" s="160"/>
      <c r="D199" s="153" t="s">
        <v>256</v>
      </c>
      <c r="E199" s="161" t="s">
        <v>1</v>
      </c>
      <c r="F199" s="162" t="s">
        <v>1373</v>
      </c>
      <c r="H199" s="163">
        <v>435</v>
      </c>
      <c r="I199" s="164"/>
      <c r="L199" s="160"/>
      <c r="M199" s="165"/>
      <c r="T199" s="166"/>
      <c r="AT199" s="161" t="s">
        <v>256</v>
      </c>
      <c r="AU199" s="161" t="s">
        <v>85</v>
      </c>
      <c r="AV199" s="12" t="s">
        <v>85</v>
      </c>
      <c r="AW199" s="12" t="s">
        <v>32</v>
      </c>
      <c r="AX199" s="12" t="s">
        <v>76</v>
      </c>
      <c r="AY199" s="161" t="s">
        <v>190</v>
      </c>
    </row>
    <row r="200" spans="2:65" s="12" customFormat="1">
      <c r="B200" s="160"/>
      <c r="D200" s="153" t="s">
        <v>256</v>
      </c>
      <c r="E200" s="161" t="s">
        <v>1</v>
      </c>
      <c r="F200" s="162" t="s">
        <v>1374</v>
      </c>
      <c r="H200" s="163">
        <v>520</v>
      </c>
      <c r="I200" s="164"/>
      <c r="L200" s="160"/>
      <c r="M200" s="165"/>
      <c r="T200" s="166"/>
      <c r="AT200" s="161" t="s">
        <v>256</v>
      </c>
      <c r="AU200" s="161" t="s">
        <v>85</v>
      </c>
      <c r="AV200" s="12" t="s">
        <v>85</v>
      </c>
      <c r="AW200" s="12" t="s">
        <v>32</v>
      </c>
      <c r="AX200" s="12" t="s">
        <v>76</v>
      </c>
      <c r="AY200" s="161" t="s">
        <v>190</v>
      </c>
    </row>
    <row r="201" spans="2:65" s="12" customFormat="1">
      <c r="B201" s="160"/>
      <c r="D201" s="153" t="s">
        <v>256</v>
      </c>
      <c r="E201" s="161" t="s">
        <v>1</v>
      </c>
      <c r="F201" s="162" t="s">
        <v>1375</v>
      </c>
      <c r="H201" s="163">
        <v>83</v>
      </c>
      <c r="I201" s="164"/>
      <c r="L201" s="160"/>
      <c r="M201" s="165"/>
      <c r="T201" s="166"/>
      <c r="AT201" s="161" t="s">
        <v>256</v>
      </c>
      <c r="AU201" s="161" t="s">
        <v>85</v>
      </c>
      <c r="AV201" s="12" t="s">
        <v>85</v>
      </c>
      <c r="AW201" s="12" t="s">
        <v>32</v>
      </c>
      <c r="AX201" s="12" t="s">
        <v>76</v>
      </c>
      <c r="AY201" s="161" t="s">
        <v>190</v>
      </c>
    </row>
    <row r="202" spans="2:65" s="15" customFormat="1">
      <c r="B202" s="193"/>
      <c r="D202" s="153" t="s">
        <v>256</v>
      </c>
      <c r="E202" s="194" t="s">
        <v>1</v>
      </c>
      <c r="F202" s="195" t="s">
        <v>640</v>
      </c>
      <c r="H202" s="196">
        <v>1038</v>
      </c>
      <c r="I202" s="197"/>
      <c r="L202" s="193"/>
      <c r="M202" s="198"/>
      <c r="T202" s="199"/>
      <c r="AT202" s="194" t="s">
        <v>256</v>
      </c>
      <c r="AU202" s="194" t="s">
        <v>85</v>
      </c>
      <c r="AV202" s="15" t="s">
        <v>209</v>
      </c>
      <c r="AW202" s="15" t="s">
        <v>32</v>
      </c>
      <c r="AX202" s="15" t="s">
        <v>76</v>
      </c>
      <c r="AY202" s="194" t="s">
        <v>190</v>
      </c>
    </row>
    <row r="203" spans="2:65" s="12" customFormat="1">
      <c r="B203" s="160"/>
      <c r="D203" s="153" t="s">
        <v>256</v>
      </c>
      <c r="E203" s="161" t="s">
        <v>1</v>
      </c>
      <c r="F203" s="162" t="s">
        <v>1391</v>
      </c>
      <c r="H203" s="163">
        <v>750</v>
      </c>
      <c r="I203" s="164"/>
      <c r="L203" s="160"/>
      <c r="M203" s="165"/>
      <c r="T203" s="166"/>
      <c r="AT203" s="161" t="s">
        <v>256</v>
      </c>
      <c r="AU203" s="161" t="s">
        <v>85</v>
      </c>
      <c r="AV203" s="12" t="s">
        <v>85</v>
      </c>
      <c r="AW203" s="12" t="s">
        <v>32</v>
      </c>
      <c r="AX203" s="12" t="s">
        <v>76</v>
      </c>
      <c r="AY203" s="161" t="s">
        <v>190</v>
      </c>
    </row>
    <row r="204" spans="2:65" s="14" customFormat="1">
      <c r="B204" s="173"/>
      <c r="D204" s="153" t="s">
        <v>256</v>
      </c>
      <c r="E204" s="174" t="s">
        <v>1</v>
      </c>
      <c r="F204" s="175" t="s">
        <v>267</v>
      </c>
      <c r="H204" s="176">
        <v>1788</v>
      </c>
      <c r="I204" s="177"/>
      <c r="L204" s="173"/>
      <c r="M204" s="178"/>
      <c r="T204" s="179"/>
      <c r="AT204" s="174" t="s">
        <v>256</v>
      </c>
      <c r="AU204" s="174" t="s">
        <v>85</v>
      </c>
      <c r="AV204" s="14" t="s">
        <v>217</v>
      </c>
      <c r="AW204" s="14" t="s">
        <v>32</v>
      </c>
      <c r="AX204" s="14" t="s">
        <v>83</v>
      </c>
      <c r="AY204" s="174" t="s">
        <v>190</v>
      </c>
    </row>
    <row r="205" spans="2:65" s="1" customFormat="1" ht="55.5" customHeight="1">
      <c r="B205" s="32"/>
      <c r="C205" s="136" t="s">
        <v>349</v>
      </c>
      <c r="D205" s="136" t="s">
        <v>193</v>
      </c>
      <c r="E205" s="137" t="s">
        <v>486</v>
      </c>
      <c r="F205" s="138" t="s">
        <v>487</v>
      </c>
      <c r="G205" s="139" t="s">
        <v>253</v>
      </c>
      <c r="H205" s="140">
        <v>750</v>
      </c>
      <c r="I205" s="141"/>
      <c r="J205" s="142">
        <f>ROUND(I205*H205,2)</f>
        <v>0</v>
      </c>
      <c r="K205" s="138" t="s">
        <v>197</v>
      </c>
      <c r="L205" s="32"/>
      <c r="M205" s="143" t="s">
        <v>1</v>
      </c>
      <c r="N205" s="144" t="s">
        <v>41</v>
      </c>
      <c r="P205" s="145">
        <f>O205*H205</f>
        <v>0</v>
      </c>
      <c r="Q205" s="145">
        <v>0</v>
      </c>
      <c r="R205" s="145">
        <f>Q205*H205</f>
        <v>0</v>
      </c>
      <c r="S205" s="145">
        <v>0.24</v>
      </c>
      <c r="T205" s="146">
        <f>S205*H205</f>
        <v>180</v>
      </c>
      <c r="AR205" s="147" t="s">
        <v>217</v>
      </c>
      <c r="AT205" s="147" t="s">
        <v>193</v>
      </c>
      <c r="AU205" s="147" t="s">
        <v>85</v>
      </c>
      <c r="AY205" s="17" t="s">
        <v>190</v>
      </c>
      <c r="BE205" s="148">
        <f>IF(N205="základní",J205,0)</f>
        <v>0</v>
      </c>
      <c r="BF205" s="148">
        <f>IF(N205="snížená",J205,0)</f>
        <v>0</v>
      </c>
      <c r="BG205" s="148">
        <f>IF(N205="zákl. přenesená",J205,0)</f>
        <v>0</v>
      </c>
      <c r="BH205" s="148">
        <f>IF(N205="sníž. přenesená",J205,0)</f>
        <v>0</v>
      </c>
      <c r="BI205" s="148">
        <f>IF(N205="nulová",J205,0)</f>
        <v>0</v>
      </c>
      <c r="BJ205" s="17" t="s">
        <v>83</v>
      </c>
      <c r="BK205" s="148">
        <f>ROUND(I205*H205,2)</f>
        <v>0</v>
      </c>
      <c r="BL205" s="17" t="s">
        <v>217</v>
      </c>
      <c r="BM205" s="147" t="s">
        <v>1392</v>
      </c>
    </row>
    <row r="206" spans="2:65" s="1" customFormat="1">
      <c r="B206" s="32"/>
      <c r="D206" s="149" t="s">
        <v>200</v>
      </c>
      <c r="F206" s="150" t="s">
        <v>489</v>
      </c>
      <c r="I206" s="151"/>
      <c r="L206" s="32"/>
      <c r="M206" s="152"/>
      <c r="T206" s="56"/>
      <c r="AT206" s="17" t="s">
        <v>200</v>
      </c>
      <c r="AU206" s="17" t="s">
        <v>85</v>
      </c>
    </row>
    <row r="207" spans="2:65" s="12" customFormat="1">
      <c r="B207" s="160"/>
      <c r="D207" s="153" t="s">
        <v>256</v>
      </c>
      <c r="E207" s="161" t="s">
        <v>1</v>
      </c>
      <c r="F207" s="162" t="s">
        <v>1393</v>
      </c>
      <c r="H207" s="163">
        <v>750</v>
      </c>
      <c r="I207" s="164"/>
      <c r="L207" s="160"/>
      <c r="M207" s="165"/>
      <c r="T207" s="166"/>
      <c r="AT207" s="161" t="s">
        <v>256</v>
      </c>
      <c r="AU207" s="161" t="s">
        <v>85</v>
      </c>
      <c r="AV207" s="12" t="s">
        <v>85</v>
      </c>
      <c r="AW207" s="12" t="s">
        <v>32</v>
      </c>
      <c r="AX207" s="12" t="s">
        <v>83</v>
      </c>
      <c r="AY207" s="161" t="s">
        <v>190</v>
      </c>
    </row>
    <row r="208" spans="2:65" s="1" customFormat="1" ht="55.5" customHeight="1">
      <c r="B208" s="32"/>
      <c r="C208" s="136" t="s">
        <v>8</v>
      </c>
      <c r="D208" s="136" t="s">
        <v>193</v>
      </c>
      <c r="E208" s="137" t="s">
        <v>495</v>
      </c>
      <c r="F208" s="138" t="s">
        <v>496</v>
      </c>
      <c r="G208" s="139" t="s">
        <v>253</v>
      </c>
      <c r="H208" s="140">
        <v>1786</v>
      </c>
      <c r="I208" s="141"/>
      <c r="J208" s="142">
        <f>ROUND(I208*H208,2)</f>
        <v>0</v>
      </c>
      <c r="K208" s="138" t="s">
        <v>197</v>
      </c>
      <c r="L208" s="32"/>
      <c r="M208" s="143" t="s">
        <v>1</v>
      </c>
      <c r="N208" s="144" t="s">
        <v>41</v>
      </c>
      <c r="P208" s="145">
        <f>O208*H208</f>
        <v>0</v>
      </c>
      <c r="Q208" s="145">
        <v>0</v>
      </c>
      <c r="R208" s="145">
        <f>Q208*H208</f>
        <v>0</v>
      </c>
      <c r="S208" s="145">
        <v>0.316</v>
      </c>
      <c r="T208" s="146">
        <f>S208*H208</f>
        <v>564.37599999999998</v>
      </c>
      <c r="AR208" s="147" t="s">
        <v>217</v>
      </c>
      <c r="AT208" s="147" t="s">
        <v>193</v>
      </c>
      <c r="AU208" s="147" t="s">
        <v>85</v>
      </c>
      <c r="AY208" s="17" t="s">
        <v>190</v>
      </c>
      <c r="BE208" s="148">
        <f>IF(N208="základní",J208,0)</f>
        <v>0</v>
      </c>
      <c r="BF208" s="148">
        <f>IF(N208="snížená",J208,0)</f>
        <v>0</v>
      </c>
      <c r="BG208" s="148">
        <f>IF(N208="zákl. přenesená",J208,0)</f>
        <v>0</v>
      </c>
      <c r="BH208" s="148">
        <f>IF(N208="sníž. přenesená",J208,0)</f>
        <v>0</v>
      </c>
      <c r="BI208" s="148">
        <f>IF(N208="nulová",J208,0)</f>
        <v>0</v>
      </c>
      <c r="BJ208" s="17" t="s">
        <v>83</v>
      </c>
      <c r="BK208" s="148">
        <f>ROUND(I208*H208,2)</f>
        <v>0</v>
      </c>
      <c r="BL208" s="17" t="s">
        <v>217</v>
      </c>
      <c r="BM208" s="147" t="s">
        <v>1394</v>
      </c>
    </row>
    <row r="209" spans="2:65" s="1" customFormat="1">
      <c r="B209" s="32"/>
      <c r="D209" s="149" t="s">
        <v>200</v>
      </c>
      <c r="F209" s="150" t="s">
        <v>498</v>
      </c>
      <c r="I209" s="151"/>
      <c r="L209" s="32"/>
      <c r="M209" s="152"/>
      <c r="T209" s="56"/>
      <c r="AT209" s="17" t="s">
        <v>200</v>
      </c>
      <c r="AU209" s="17" t="s">
        <v>85</v>
      </c>
    </row>
    <row r="210" spans="2:65" s="13" customFormat="1">
      <c r="B210" s="167"/>
      <c r="D210" s="153" t="s">
        <v>256</v>
      </c>
      <c r="E210" s="168" t="s">
        <v>1</v>
      </c>
      <c r="F210" s="169" t="s">
        <v>1395</v>
      </c>
      <c r="H210" s="168" t="s">
        <v>1</v>
      </c>
      <c r="I210" s="170"/>
      <c r="L210" s="167"/>
      <c r="M210" s="171"/>
      <c r="T210" s="172"/>
      <c r="AT210" s="168" t="s">
        <v>256</v>
      </c>
      <c r="AU210" s="168" t="s">
        <v>85</v>
      </c>
      <c r="AV210" s="13" t="s">
        <v>83</v>
      </c>
      <c r="AW210" s="13" t="s">
        <v>32</v>
      </c>
      <c r="AX210" s="13" t="s">
        <v>76</v>
      </c>
      <c r="AY210" s="168" t="s">
        <v>190</v>
      </c>
    </row>
    <row r="211" spans="2:65" s="12" customFormat="1">
      <c r="B211" s="160"/>
      <c r="D211" s="153" t="s">
        <v>256</v>
      </c>
      <c r="E211" s="161" t="s">
        <v>1</v>
      </c>
      <c r="F211" s="162" t="s">
        <v>1388</v>
      </c>
      <c r="H211" s="163">
        <v>1786</v>
      </c>
      <c r="I211" s="164"/>
      <c r="L211" s="160"/>
      <c r="M211" s="165"/>
      <c r="T211" s="166"/>
      <c r="AT211" s="161" t="s">
        <v>256</v>
      </c>
      <c r="AU211" s="161" t="s">
        <v>85</v>
      </c>
      <c r="AV211" s="12" t="s">
        <v>85</v>
      </c>
      <c r="AW211" s="12" t="s">
        <v>32</v>
      </c>
      <c r="AX211" s="12" t="s">
        <v>83</v>
      </c>
      <c r="AY211" s="161" t="s">
        <v>190</v>
      </c>
    </row>
    <row r="212" spans="2:65" s="1" customFormat="1" ht="55.5" customHeight="1">
      <c r="B212" s="32"/>
      <c r="C212" s="136" t="s">
        <v>367</v>
      </c>
      <c r="D212" s="136" t="s">
        <v>193</v>
      </c>
      <c r="E212" s="137" t="s">
        <v>1396</v>
      </c>
      <c r="F212" s="138" t="s">
        <v>1397</v>
      </c>
      <c r="G212" s="139" t="s">
        <v>253</v>
      </c>
      <c r="H212" s="140">
        <v>73.25</v>
      </c>
      <c r="I212" s="141"/>
      <c r="J212" s="142">
        <f>ROUND(I212*H212,2)</f>
        <v>0</v>
      </c>
      <c r="K212" s="138" t="s">
        <v>197</v>
      </c>
      <c r="L212" s="32"/>
      <c r="M212" s="143" t="s">
        <v>1</v>
      </c>
      <c r="N212" s="144" t="s">
        <v>41</v>
      </c>
      <c r="P212" s="145">
        <f>O212*H212</f>
        <v>0</v>
      </c>
      <c r="Q212" s="145">
        <v>0</v>
      </c>
      <c r="R212" s="145">
        <f>Q212*H212</f>
        <v>0</v>
      </c>
      <c r="S212" s="145">
        <v>0.24</v>
      </c>
      <c r="T212" s="146">
        <f>S212*H212</f>
        <v>17.579999999999998</v>
      </c>
      <c r="AR212" s="147" t="s">
        <v>217</v>
      </c>
      <c r="AT212" s="147" t="s">
        <v>193</v>
      </c>
      <c r="AU212" s="147" t="s">
        <v>85</v>
      </c>
      <c r="AY212" s="17" t="s">
        <v>190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7" t="s">
        <v>83</v>
      </c>
      <c r="BK212" s="148">
        <f>ROUND(I212*H212,2)</f>
        <v>0</v>
      </c>
      <c r="BL212" s="17" t="s">
        <v>217</v>
      </c>
      <c r="BM212" s="147" t="s">
        <v>1398</v>
      </c>
    </row>
    <row r="213" spans="2:65" s="1" customFormat="1">
      <c r="B213" s="32"/>
      <c r="D213" s="149" t="s">
        <v>200</v>
      </c>
      <c r="F213" s="150" t="s">
        <v>1399</v>
      </c>
      <c r="I213" s="151"/>
      <c r="L213" s="32"/>
      <c r="M213" s="152"/>
      <c r="T213" s="56"/>
      <c r="AT213" s="17" t="s">
        <v>200</v>
      </c>
      <c r="AU213" s="17" t="s">
        <v>85</v>
      </c>
    </row>
    <row r="214" spans="2:65" s="12" customFormat="1">
      <c r="B214" s="160"/>
      <c r="D214" s="153" t="s">
        <v>256</v>
      </c>
      <c r="E214" s="161" t="s">
        <v>1</v>
      </c>
      <c r="F214" s="162" t="s">
        <v>1400</v>
      </c>
      <c r="H214" s="163">
        <v>30</v>
      </c>
      <c r="I214" s="164"/>
      <c r="L214" s="160"/>
      <c r="M214" s="165"/>
      <c r="T214" s="166"/>
      <c r="AT214" s="161" t="s">
        <v>256</v>
      </c>
      <c r="AU214" s="161" t="s">
        <v>85</v>
      </c>
      <c r="AV214" s="12" t="s">
        <v>85</v>
      </c>
      <c r="AW214" s="12" t="s">
        <v>32</v>
      </c>
      <c r="AX214" s="12" t="s">
        <v>76</v>
      </c>
      <c r="AY214" s="161" t="s">
        <v>190</v>
      </c>
    </row>
    <row r="215" spans="2:65" s="12" customFormat="1">
      <c r="B215" s="160"/>
      <c r="D215" s="153" t="s">
        <v>256</v>
      </c>
      <c r="E215" s="161" t="s">
        <v>1</v>
      </c>
      <c r="F215" s="162" t="s">
        <v>1401</v>
      </c>
      <c r="H215" s="163">
        <v>43.25</v>
      </c>
      <c r="I215" s="164"/>
      <c r="L215" s="160"/>
      <c r="M215" s="165"/>
      <c r="T215" s="166"/>
      <c r="AT215" s="161" t="s">
        <v>256</v>
      </c>
      <c r="AU215" s="161" t="s">
        <v>85</v>
      </c>
      <c r="AV215" s="12" t="s">
        <v>85</v>
      </c>
      <c r="AW215" s="12" t="s">
        <v>32</v>
      </c>
      <c r="AX215" s="12" t="s">
        <v>76</v>
      </c>
      <c r="AY215" s="161" t="s">
        <v>190</v>
      </c>
    </row>
    <row r="216" spans="2:65" s="14" customFormat="1">
      <c r="B216" s="173"/>
      <c r="D216" s="153" t="s">
        <v>256</v>
      </c>
      <c r="E216" s="174" t="s">
        <v>1</v>
      </c>
      <c r="F216" s="175" t="s">
        <v>267</v>
      </c>
      <c r="H216" s="176">
        <v>73.25</v>
      </c>
      <c r="I216" s="177"/>
      <c r="L216" s="173"/>
      <c r="M216" s="178"/>
      <c r="T216" s="179"/>
      <c r="AT216" s="174" t="s">
        <v>256</v>
      </c>
      <c r="AU216" s="174" t="s">
        <v>85</v>
      </c>
      <c r="AV216" s="14" t="s">
        <v>217</v>
      </c>
      <c r="AW216" s="14" t="s">
        <v>32</v>
      </c>
      <c r="AX216" s="14" t="s">
        <v>83</v>
      </c>
      <c r="AY216" s="174" t="s">
        <v>190</v>
      </c>
    </row>
    <row r="217" spans="2:65" s="1" customFormat="1" ht="62.65" customHeight="1">
      <c r="B217" s="32"/>
      <c r="C217" s="136" t="s">
        <v>258</v>
      </c>
      <c r="D217" s="136" t="s">
        <v>193</v>
      </c>
      <c r="E217" s="137" t="s">
        <v>1402</v>
      </c>
      <c r="F217" s="138" t="s">
        <v>1403</v>
      </c>
      <c r="G217" s="139" t="s">
        <v>253</v>
      </c>
      <c r="H217" s="140">
        <v>90</v>
      </c>
      <c r="I217" s="141"/>
      <c r="J217" s="142">
        <f>ROUND(I217*H217,2)</f>
        <v>0</v>
      </c>
      <c r="K217" s="138" t="s">
        <v>197</v>
      </c>
      <c r="L217" s="32"/>
      <c r="M217" s="143" t="s">
        <v>1</v>
      </c>
      <c r="N217" s="144" t="s">
        <v>41</v>
      </c>
      <c r="P217" s="145">
        <f>O217*H217</f>
        <v>0</v>
      </c>
      <c r="Q217" s="145">
        <v>0</v>
      </c>
      <c r="R217" s="145">
        <f>Q217*H217</f>
        <v>0</v>
      </c>
      <c r="S217" s="145">
        <v>0.32500000000000001</v>
      </c>
      <c r="T217" s="146">
        <f>S217*H217</f>
        <v>29.25</v>
      </c>
      <c r="AR217" s="147" t="s">
        <v>217</v>
      </c>
      <c r="AT217" s="147" t="s">
        <v>193</v>
      </c>
      <c r="AU217" s="147" t="s">
        <v>85</v>
      </c>
      <c r="AY217" s="17" t="s">
        <v>190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7" t="s">
        <v>83</v>
      </c>
      <c r="BK217" s="148">
        <f>ROUND(I217*H217,2)</f>
        <v>0</v>
      </c>
      <c r="BL217" s="17" t="s">
        <v>217</v>
      </c>
      <c r="BM217" s="147" t="s">
        <v>1404</v>
      </c>
    </row>
    <row r="218" spans="2:65" s="1" customFormat="1">
      <c r="B218" s="32"/>
      <c r="D218" s="149" t="s">
        <v>200</v>
      </c>
      <c r="F218" s="150" t="s">
        <v>1405</v>
      </c>
      <c r="I218" s="151"/>
      <c r="L218" s="32"/>
      <c r="M218" s="152"/>
      <c r="T218" s="56"/>
      <c r="AT218" s="17" t="s">
        <v>200</v>
      </c>
      <c r="AU218" s="17" t="s">
        <v>85</v>
      </c>
    </row>
    <row r="219" spans="2:65" s="13" customFormat="1">
      <c r="B219" s="167"/>
      <c r="D219" s="153" t="s">
        <v>256</v>
      </c>
      <c r="E219" s="168" t="s">
        <v>1</v>
      </c>
      <c r="F219" s="169" t="s">
        <v>1352</v>
      </c>
      <c r="H219" s="168" t="s">
        <v>1</v>
      </c>
      <c r="I219" s="170"/>
      <c r="L219" s="167"/>
      <c r="M219" s="171"/>
      <c r="T219" s="172"/>
      <c r="AT219" s="168" t="s">
        <v>256</v>
      </c>
      <c r="AU219" s="168" t="s">
        <v>85</v>
      </c>
      <c r="AV219" s="13" t="s">
        <v>83</v>
      </c>
      <c r="AW219" s="13" t="s">
        <v>32</v>
      </c>
      <c r="AX219" s="13" t="s">
        <v>76</v>
      </c>
      <c r="AY219" s="168" t="s">
        <v>190</v>
      </c>
    </row>
    <row r="220" spans="2:65" s="12" customFormat="1">
      <c r="B220" s="160"/>
      <c r="D220" s="153" t="s">
        <v>256</v>
      </c>
      <c r="E220" s="161" t="s">
        <v>1</v>
      </c>
      <c r="F220" s="162" t="s">
        <v>1353</v>
      </c>
      <c r="H220" s="163">
        <v>54</v>
      </c>
      <c r="I220" s="164"/>
      <c r="L220" s="160"/>
      <c r="M220" s="165"/>
      <c r="T220" s="166"/>
      <c r="AT220" s="161" t="s">
        <v>256</v>
      </c>
      <c r="AU220" s="161" t="s">
        <v>85</v>
      </c>
      <c r="AV220" s="12" t="s">
        <v>85</v>
      </c>
      <c r="AW220" s="12" t="s">
        <v>32</v>
      </c>
      <c r="AX220" s="12" t="s">
        <v>76</v>
      </c>
      <c r="AY220" s="161" t="s">
        <v>190</v>
      </c>
    </row>
    <row r="221" spans="2:65" s="12" customFormat="1">
      <c r="B221" s="160"/>
      <c r="D221" s="153" t="s">
        <v>256</v>
      </c>
      <c r="E221" s="161" t="s">
        <v>1</v>
      </c>
      <c r="F221" s="162" t="s">
        <v>1354</v>
      </c>
      <c r="H221" s="163">
        <v>36</v>
      </c>
      <c r="I221" s="164"/>
      <c r="L221" s="160"/>
      <c r="M221" s="165"/>
      <c r="T221" s="166"/>
      <c r="AT221" s="161" t="s">
        <v>256</v>
      </c>
      <c r="AU221" s="161" t="s">
        <v>85</v>
      </c>
      <c r="AV221" s="12" t="s">
        <v>85</v>
      </c>
      <c r="AW221" s="12" t="s">
        <v>32</v>
      </c>
      <c r="AX221" s="12" t="s">
        <v>76</v>
      </c>
      <c r="AY221" s="161" t="s">
        <v>190</v>
      </c>
    </row>
    <row r="222" spans="2:65" s="14" customFormat="1">
      <c r="B222" s="173"/>
      <c r="D222" s="153" t="s">
        <v>256</v>
      </c>
      <c r="E222" s="174" t="s">
        <v>1</v>
      </c>
      <c r="F222" s="175" t="s">
        <v>267</v>
      </c>
      <c r="H222" s="176">
        <v>90</v>
      </c>
      <c r="I222" s="177"/>
      <c r="L222" s="173"/>
      <c r="M222" s="178"/>
      <c r="T222" s="179"/>
      <c r="AT222" s="174" t="s">
        <v>256</v>
      </c>
      <c r="AU222" s="174" t="s">
        <v>85</v>
      </c>
      <c r="AV222" s="14" t="s">
        <v>217</v>
      </c>
      <c r="AW222" s="14" t="s">
        <v>32</v>
      </c>
      <c r="AX222" s="14" t="s">
        <v>83</v>
      </c>
      <c r="AY222" s="174" t="s">
        <v>190</v>
      </c>
    </row>
    <row r="223" spans="2:65" s="1" customFormat="1" ht="55.5" customHeight="1">
      <c r="B223" s="32"/>
      <c r="C223" s="136" t="s">
        <v>414</v>
      </c>
      <c r="D223" s="136" t="s">
        <v>193</v>
      </c>
      <c r="E223" s="137" t="s">
        <v>1406</v>
      </c>
      <c r="F223" s="138" t="s">
        <v>1407</v>
      </c>
      <c r="G223" s="139" t="s">
        <v>253</v>
      </c>
      <c r="H223" s="140">
        <v>30</v>
      </c>
      <c r="I223" s="141"/>
      <c r="J223" s="142">
        <f>ROUND(I223*H223,2)</f>
        <v>0</v>
      </c>
      <c r="K223" s="138" t="s">
        <v>197</v>
      </c>
      <c r="L223" s="32"/>
      <c r="M223" s="143" t="s">
        <v>1</v>
      </c>
      <c r="N223" s="144" t="s">
        <v>41</v>
      </c>
      <c r="P223" s="145">
        <f>O223*H223</f>
        <v>0</v>
      </c>
      <c r="Q223" s="145">
        <v>0</v>
      </c>
      <c r="R223" s="145">
        <f>Q223*H223</f>
        <v>0</v>
      </c>
      <c r="S223" s="145">
        <v>9.8000000000000004E-2</v>
      </c>
      <c r="T223" s="146">
        <f>S223*H223</f>
        <v>2.94</v>
      </c>
      <c r="AR223" s="147" t="s">
        <v>217</v>
      </c>
      <c r="AT223" s="147" t="s">
        <v>193</v>
      </c>
      <c r="AU223" s="147" t="s">
        <v>85</v>
      </c>
      <c r="AY223" s="17" t="s">
        <v>190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7" t="s">
        <v>83</v>
      </c>
      <c r="BK223" s="148">
        <f>ROUND(I223*H223,2)</f>
        <v>0</v>
      </c>
      <c r="BL223" s="17" t="s">
        <v>217</v>
      </c>
      <c r="BM223" s="147" t="s">
        <v>1408</v>
      </c>
    </row>
    <row r="224" spans="2:65" s="1" customFormat="1">
      <c r="B224" s="32"/>
      <c r="D224" s="149" t="s">
        <v>200</v>
      </c>
      <c r="F224" s="150" t="s">
        <v>1409</v>
      </c>
      <c r="I224" s="151"/>
      <c r="L224" s="32"/>
      <c r="M224" s="152"/>
      <c r="T224" s="56"/>
      <c r="AT224" s="17" t="s">
        <v>200</v>
      </c>
      <c r="AU224" s="17" t="s">
        <v>85</v>
      </c>
    </row>
    <row r="225" spans="2:65" s="12" customFormat="1">
      <c r="B225" s="160"/>
      <c r="D225" s="153" t="s">
        <v>256</v>
      </c>
      <c r="E225" s="161" t="s">
        <v>1</v>
      </c>
      <c r="F225" s="162" t="s">
        <v>1410</v>
      </c>
      <c r="H225" s="163">
        <v>30</v>
      </c>
      <c r="I225" s="164"/>
      <c r="L225" s="160"/>
      <c r="M225" s="165"/>
      <c r="T225" s="166"/>
      <c r="AT225" s="161" t="s">
        <v>256</v>
      </c>
      <c r="AU225" s="161" t="s">
        <v>85</v>
      </c>
      <c r="AV225" s="12" t="s">
        <v>85</v>
      </c>
      <c r="AW225" s="12" t="s">
        <v>32</v>
      </c>
      <c r="AX225" s="12" t="s">
        <v>83</v>
      </c>
      <c r="AY225" s="161" t="s">
        <v>190</v>
      </c>
    </row>
    <row r="226" spans="2:65" s="1" customFormat="1" ht="55.5" customHeight="1">
      <c r="B226" s="32"/>
      <c r="C226" s="136" t="s">
        <v>419</v>
      </c>
      <c r="D226" s="136" t="s">
        <v>193</v>
      </c>
      <c r="E226" s="137" t="s">
        <v>1411</v>
      </c>
      <c r="F226" s="138" t="s">
        <v>1412</v>
      </c>
      <c r="G226" s="139" t="s">
        <v>253</v>
      </c>
      <c r="H226" s="140">
        <v>43.25</v>
      </c>
      <c r="I226" s="141"/>
      <c r="J226" s="142">
        <f>ROUND(I226*H226,2)</f>
        <v>0</v>
      </c>
      <c r="K226" s="138" t="s">
        <v>197</v>
      </c>
      <c r="L226" s="32"/>
      <c r="M226" s="143" t="s">
        <v>1</v>
      </c>
      <c r="N226" s="144" t="s">
        <v>41</v>
      </c>
      <c r="P226" s="145">
        <f>O226*H226</f>
        <v>0</v>
      </c>
      <c r="Q226" s="145">
        <v>0</v>
      </c>
      <c r="R226" s="145">
        <f>Q226*H226</f>
        <v>0</v>
      </c>
      <c r="S226" s="145">
        <v>0.22</v>
      </c>
      <c r="T226" s="146">
        <f>S226*H226</f>
        <v>9.5150000000000006</v>
      </c>
      <c r="AR226" s="147" t="s">
        <v>217</v>
      </c>
      <c r="AT226" s="147" t="s">
        <v>193</v>
      </c>
      <c r="AU226" s="147" t="s">
        <v>85</v>
      </c>
      <c r="AY226" s="17" t="s">
        <v>190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83</v>
      </c>
      <c r="BK226" s="148">
        <f>ROUND(I226*H226,2)</f>
        <v>0</v>
      </c>
      <c r="BL226" s="17" t="s">
        <v>217</v>
      </c>
      <c r="BM226" s="147" t="s">
        <v>1413</v>
      </c>
    </row>
    <row r="227" spans="2:65" s="1" customFormat="1">
      <c r="B227" s="32"/>
      <c r="D227" s="149" t="s">
        <v>200</v>
      </c>
      <c r="F227" s="150" t="s">
        <v>1414</v>
      </c>
      <c r="I227" s="151"/>
      <c r="L227" s="32"/>
      <c r="M227" s="152"/>
      <c r="T227" s="56"/>
      <c r="AT227" s="17" t="s">
        <v>200</v>
      </c>
      <c r="AU227" s="17" t="s">
        <v>85</v>
      </c>
    </row>
    <row r="228" spans="2:65" s="12" customFormat="1">
      <c r="B228" s="160"/>
      <c r="D228" s="153" t="s">
        <v>256</v>
      </c>
      <c r="E228" s="161" t="s">
        <v>1</v>
      </c>
      <c r="F228" s="162" t="s">
        <v>1415</v>
      </c>
      <c r="H228" s="163">
        <v>43.25</v>
      </c>
      <c r="I228" s="164"/>
      <c r="L228" s="160"/>
      <c r="M228" s="165"/>
      <c r="T228" s="166"/>
      <c r="AT228" s="161" t="s">
        <v>256</v>
      </c>
      <c r="AU228" s="161" t="s">
        <v>85</v>
      </c>
      <c r="AV228" s="12" t="s">
        <v>85</v>
      </c>
      <c r="AW228" s="12" t="s">
        <v>32</v>
      </c>
      <c r="AX228" s="12" t="s">
        <v>83</v>
      </c>
      <c r="AY228" s="161" t="s">
        <v>190</v>
      </c>
    </row>
    <row r="229" spans="2:65" s="1" customFormat="1" ht="49.15" customHeight="1">
      <c r="B229" s="32"/>
      <c r="C229" s="136" t="s">
        <v>408</v>
      </c>
      <c r="D229" s="136" t="s">
        <v>193</v>
      </c>
      <c r="E229" s="137" t="s">
        <v>1416</v>
      </c>
      <c r="F229" s="138" t="s">
        <v>1417</v>
      </c>
      <c r="G229" s="139" t="s">
        <v>253</v>
      </c>
      <c r="H229" s="140">
        <v>1131.4000000000001</v>
      </c>
      <c r="I229" s="141"/>
      <c r="J229" s="142">
        <f>ROUND(I229*H229,2)</f>
        <v>0</v>
      </c>
      <c r="K229" s="138" t="s">
        <v>197</v>
      </c>
      <c r="L229" s="32"/>
      <c r="M229" s="143" t="s">
        <v>1</v>
      </c>
      <c r="N229" s="144" t="s">
        <v>41</v>
      </c>
      <c r="P229" s="145">
        <f>O229*H229</f>
        <v>0</v>
      </c>
      <c r="Q229" s="145">
        <v>9.0000000000000006E-5</v>
      </c>
      <c r="R229" s="145">
        <f>Q229*H229</f>
        <v>0.10182600000000001</v>
      </c>
      <c r="S229" s="145">
        <v>0.23</v>
      </c>
      <c r="T229" s="146">
        <f>S229*H229</f>
        <v>260.22200000000004</v>
      </c>
      <c r="AR229" s="147" t="s">
        <v>217</v>
      </c>
      <c r="AT229" s="147" t="s">
        <v>193</v>
      </c>
      <c r="AU229" s="147" t="s">
        <v>85</v>
      </c>
      <c r="AY229" s="17" t="s">
        <v>190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7" t="s">
        <v>83</v>
      </c>
      <c r="BK229" s="148">
        <f>ROUND(I229*H229,2)</f>
        <v>0</v>
      </c>
      <c r="BL229" s="17" t="s">
        <v>217</v>
      </c>
      <c r="BM229" s="147" t="s">
        <v>1418</v>
      </c>
    </row>
    <row r="230" spans="2:65" s="1" customFormat="1">
      <c r="B230" s="32"/>
      <c r="D230" s="149" t="s">
        <v>200</v>
      </c>
      <c r="F230" s="150" t="s">
        <v>1419</v>
      </c>
      <c r="I230" s="151"/>
      <c r="L230" s="32"/>
      <c r="M230" s="152"/>
      <c r="T230" s="56"/>
      <c r="AT230" s="17" t="s">
        <v>200</v>
      </c>
      <c r="AU230" s="17" t="s">
        <v>85</v>
      </c>
    </row>
    <row r="231" spans="2:65" s="12" customFormat="1">
      <c r="B231" s="160"/>
      <c r="D231" s="153" t="s">
        <v>256</v>
      </c>
      <c r="E231" s="161" t="s">
        <v>1</v>
      </c>
      <c r="F231" s="162" t="s">
        <v>1420</v>
      </c>
      <c r="H231" s="163">
        <v>1131.4000000000001</v>
      </c>
      <c r="I231" s="164"/>
      <c r="L231" s="160"/>
      <c r="M231" s="165"/>
      <c r="T231" s="166"/>
      <c r="AT231" s="161" t="s">
        <v>256</v>
      </c>
      <c r="AU231" s="161" t="s">
        <v>85</v>
      </c>
      <c r="AV231" s="12" t="s">
        <v>85</v>
      </c>
      <c r="AW231" s="12" t="s">
        <v>32</v>
      </c>
      <c r="AX231" s="12" t="s">
        <v>83</v>
      </c>
      <c r="AY231" s="161" t="s">
        <v>190</v>
      </c>
    </row>
    <row r="232" spans="2:65" s="1" customFormat="1" ht="49.15" customHeight="1">
      <c r="B232" s="32"/>
      <c r="C232" s="136" t="s">
        <v>7</v>
      </c>
      <c r="D232" s="136" t="s">
        <v>193</v>
      </c>
      <c r="E232" s="137" t="s">
        <v>1421</v>
      </c>
      <c r="F232" s="138" t="s">
        <v>1422</v>
      </c>
      <c r="G232" s="139" t="s">
        <v>253</v>
      </c>
      <c r="H232" s="140">
        <v>750</v>
      </c>
      <c r="I232" s="141"/>
      <c r="J232" s="142">
        <f>ROUND(I232*H232,2)</f>
        <v>0</v>
      </c>
      <c r="K232" s="138" t="s">
        <v>197</v>
      </c>
      <c r="L232" s="32"/>
      <c r="M232" s="143" t="s">
        <v>1</v>
      </c>
      <c r="N232" s="144" t="s">
        <v>41</v>
      </c>
      <c r="P232" s="145">
        <f>O232*H232</f>
        <v>0</v>
      </c>
      <c r="Q232" s="145">
        <v>1.2E-4</v>
      </c>
      <c r="R232" s="145">
        <f>Q232*H232</f>
        <v>0.09</v>
      </c>
      <c r="S232" s="145">
        <v>0.23</v>
      </c>
      <c r="T232" s="146">
        <f>S232*H232</f>
        <v>172.5</v>
      </c>
      <c r="AR232" s="147" t="s">
        <v>217</v>
      </c>
      <c r="AT232" s="147" t="s">
        <v>193</v>
      </c>
      <c r="AU232" s="147" t="s">
        <v>85</v>
      </c>
      <c r="AY232" s="17" t="s">
        <v>190</v>
      </c>
      <c r="BE232" s="148">
        <f>IF(N232="základní",J232,0)</f>
        <v>0</v>
      </c>
      <c r="BF232" s="148">
        <f>IF(N232="snížená",J232,0)</f>
        <v>0</v>
      </c>
      <c r="BG232" s="148">
        <f>IF(N232="zákl. přenesená",J232,0)</f>
        <v>0</v>
      </c>
      <c r="BH232" s="148">
        <f>IF(N232="sníž. přenesená",J232,0)</f>
        <v>0</v>
      </c>
      <c r="BI232" s="148">
        <f>IF(N232="nulová",J232,0)</f>
        <v>0</v>
      </c>
      <c r="BJ232" s="17" t="s">
        <v>83</v>
      </c>
      <c r="BK232" s="148">
        <f>ROUND(I232*H232,2)</f>
        <v>0</v>
      </c>
      <c r="BL232" s="17" t="s">
        <v>217</v>
      </c>
      <c r="BM232" s="147" t="s">
        <v>1423</v>
      </c>
    </row>
    <row r="233" spans="2:65" s="1" customFormat="1">
      <c r="B233" s="32"/>
      <c r="D233" s="149" t="s">
        <v>200</v>
      </c>
      <c r="F233" s="150" t="s">
        <v>1424</v>
      </c>
      <c r="I233" s="151"/>
      <c r="L233" s="32"/>
      <c r="M233" s="152"/>
      <c r="T233" s="56"/>
      <c r="AT233" s="17" t="s">
        <v>200</v>
      </c>
      <c r="AU233" s="17" t="s">
        <v>85</v>
      </c>
    </row>
    <row r="234" spans="2:65" s="12" customFormat="1">
      <c r="B234" s="160"/>
      <c r="D234" s="153" t="s">
        <v>256</v>
      </c>
      <c r="E234" s="161" t="s">
        <v>1</v>
      </c>
      <c r="F234" s="162" t="s">
        <v>1425</v>
      </c>
      <c r="H234" s="163">
        <v>750</v>
      </c>
      <c r="I234" s="164"/>
      <c r="L234" s="160"/>
      <c r="M234" s="165"/>
      <c r="T234" s="166"/>
      <c r="AT234" s="161" t="s">
        <v>256</v>
      </c>
      <c r="AU234" s="161" t="s">
        <v>85</v>
      </c>
      <c r="AV234" s="12" t="s">
        <v>85</v>
      </c>
      <c r="AW234" s="12" t="s">
        <v>32</v>
      </c>
      <c r="AX234" s="12" t="s">
        <v>83</v>
      </c>
      <c r="AY234" s="161" t="s">
        <v>190</v>
      </c>
    </row>
    <row r="235" spans="2:65" s="1" customFormat="1" ht="55.5" customHeight="1">
      <c r="B235" s="32"/>
      <c r="C235" s="136" t="s">
        <v>281</v>
      </c>
      <c r="D235" s="136" t="s">
        <v>193</v>
      </c>
      <c r="E235" s="137" t="s">
        <v>1426</v>
      </c>
      <c r="F235" s="138" t="s">
        <v>1427</v>
      </c>
      <c r="G235" s="139" t="s">
        <v>253</v>
      </c>
      <c r="H235" s="140">
        <v>1038</v>
      </c>
      <c r="I235" s="141"/>
      <c r="J235" s="142">
        <f>ROUND(I235*H235,2)</f>
        <v>0</v>
      </c>
      <c r="K235" s="138" t="s">
        <v>197</v>
      </c>
      <c r="L235" s="32"/>
      <c r="M235" s="143" t="s">
        <v>1</v>
      </c>
      <c r="N235" s="144" t="s">
        <v>41</v>
      </c>
      <c r="P235" s="145">
        <f>O235*H235</f>
        <v>0</v>
      </c>
      <c r="Q235" s="145">
        <v>1.6000000000000001E-4</v>
      </c>
      <c r="R235" s="145">
        <f>Q235*H235</f>
        <v>0.16608000000000001</v>
      </c>
      <c r="S235" s="145">
        <v>0.23</v>
      </c>
      <c r="T235" s="146">
        <f>S235*H235</f>
        <v>238.74</v>
      </c>
      <c r="AR235" s="147" t="s">
        <v>217</v>
      </c>
      <c r="AT235" s="147" t="s">
        <v>193</v>
      </c>
      <c r="AU235" s="147" t="s">
        <v>85</v>
      </c>
      <c r="AY235" s="17" t="s">
        <v>190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7" t="s">
        <v>83</v>
      </c>
      <c r="BK235" s="148">
        <f>ROUND(I235*H235,2)</f>
        <v>0</v>
      </c>
      <c r="BL235" s="17" t="s">
        <v>217</v>
      </c>
      <c r="BM235" s="147" t="s">
        <v>1428</v>
      </c>
    </row>
    <row r="236" spans="2:65" s="1" customFormat="1">
      <c r="B236" s="32"/>
      <c r="D236" s="149" t="s">
        <v>200</v>
      </c>
      <c r="F236" s="150" t="s">
        <v>1429</v>
      </c>
      <c r="I236" s="151"/>
      <c r="L236" s="32"/>
      <c r="M236" s="152"/>
      <c r="T236" s="56"/>
      <c r="AT236" s="17" t="s">
        <v>200</v>
      </c>
      <c r="AU236" s="17" t="s">
        <v>85</v>
      </c>
    </row>
    <row r="237" spans="2:65" s="13" customFormat="1">
      <c r="B237" s="167"/>
      <c r="D237" s="153" t="s">
        <v>256</v>
      </c>
      <c r="E237" s="168" t="s">
        <v>1</v>
      </c>
      <c r="F237" s="169" t="s">
        <v>1430</v>
      </c>
      <c r="H237" s="168" t="s">
        <v>1</v>
      </c>
      <c r="I237" s="170"/>
      <c r="L237" s="167"/>
      <c r="M237" s="171"/>
      <c r="T237" s="172"/>
      <c r="AT237" s="168" t="s">
        <v>256</v>
      </c>
      <c r="AU237" s="168" t="s">
        <v>85</v>
      </c>
      <c r="AV237" s="13" t="s">
        <v>83</v>
      </c>
      <c r="AW237" s="13" t="s">
        <v>32</v>
      </c>
      <c r="AX237" s="13" t="s">
        <v>76</v>
      </c>
      <c r="AY237" s="168" t="s">
        <v>190</v>
      </c>
    </row>
    <row r="238" spans="2:65" s="12" customFormat="1">
      <c r="B238" s="160"/>
      <c r="D238" s="153" t="s">
        <v>256</v>
      </c>
      <c r="E238" s="161" t="s">
        <v>1</v>
      </c>
      <c r="F238" s="162" t="s">
        <v>1373</v>
      </c>
      <c r="H238" s="163">
        <v>435</v>
      </c>
      <c r="I238" s="164"/>
      <c r="L238" s="160"/>
      <c r="M238" s="165"/>
      <c r="T238" s="166"/>
      <c r="AT238" s="161" t="s">
        <v>256</v>
      </c>
      <c r="AU238" s="161" t="s">
        <v>85</v>
      </c>
      <c r="AV238" s="12" t="s">
        <v>85</v>
      </c>
      <c r="AW238" s="12" t="s">
        <v>32</v>
      </c>
      <c r="AX238" s="12" t="s">
        <v>76</v>
      </c>
      <c r="AY238" s="161" t="s">
        <v>190</v>
      </c>
    </row>
    <row r="239" spans="2:65" s="12" customFormat="1">
      <c r="B239" s="160"/>
      <c r="D239" s="153" t="s">
        <v>256</v>
      </c>
      <c r="E239" s="161" t="s">
        <v>1</v>
      </c>
      <c r="F239" s="162" t="s">
        <v>1374</v>
      </c>
      <c r="H239" s="163">
        <v>520</v>
      </c>
      <c r="I239" s="164"/>
      <c r="L239" s="160"/>
      <c r="M239" s="165"/>
      <c r="T239" s="166"/>
      <c r="AT239" s="161" t="s">
        <v>256</v>
      </c>
      <c r="AU239" s="161" t="s">
        <v>85</v>
      </c>
      <c r="AV239" s="12" t="s">
        <v>85</v>
      </c>
      <c r="AW239" s="12" t="s">
        <v>32</v>
      </c>
      <c r="AX239" s="12" t="s">
        <v>76</v>
      </c>
      <c r="AY239" s="161" t="s">
        <v>190</v>
      </c>
    </row>
    <row r="240" spans="2:65" s="12" customFormat="1">
      <c r="B240" s="160"/>
      <c r="D240" s="153" t="s">
        <v>256</v>
      </c>
      <c r="E240" s="161" t="s">
        <v>1</v>
      </c>
      <c r="F240" s="162" t="s">
        <v>1375</v>
      </c>
      <c r="H240" s="163">
        <v>83</v>
      </c>
      <c r="I240" s="164"/>
      <c r="L240" s="160"/>
      <c r="M240" s="165"/>
      <c r="T240" s="166"/>
      <c r="AT240" s="161" t="s">
        <v>256</v>
      </c>
      <c r="AU240" s="161" t="s">
        <v>85</v>
      </c>
      <c r="AV240" s="12" t="s">
        <v>85</v>
      </c>
      <c r="AW240" s="12" t="s">
        <v>32</v>
      </c>
      <c r="AX240" s="12" t="s">
        <v>76</v>
      </c>
      <c r="AY240" s="161" t="s">
        <v>190</v>
      </c>
    </row>
    <row r="241" spans="2:65" s="14" customFormat="1">
      <c r="B241" s="173"/>
      <c r="D241" s="153" t="s">
        <v>256</v>
      </c>
      <c r="E241" s="174" t="s">
        <v>1</v>
      </c>
      <c r="F241" s="175" t="s">
        <v>267</v>
      </c>
      <c r="H241" s="176">
        <v>1038</v>
      </c>
      <c r="I241" s="177"/>
      <c r="L241" s="173"/>
      <c r="M241" s="178"/>
      <c r="T241" s="179"/>
      <c r="AT241" s="174" t="s">
        <v>256</v>
      </c>
      <c r="AU241" s="174" t="s">
        <v>85</v>
      </c>
      <c r="AV241" s="14" t="s">
        <v>217</v>
      </c>
      <c r="AW241" s="14" t="s">
        <v>32</v>
      </c>
      <c r="AX241" s="14" t="s">
        <v>83</v>
      </c>
      <c r="AY241" s="174" t="s">
        <v>190</v>
      </c>
    </row>
    <row r="242" spans="2:65" s="1" customFormat="1" ht="49.15" customHeight="1">
      <c r="B242" s="32"/>
      <c r="C242" s="136" t="s">
        <v>343</v>
      </c>
      <c r="D242" s="136" t="s">
        <v>193</v>
      </c>
      <c r="E242" s="137" t="s">
        <v>1431</v>
      </c>
      <c r="F242" s="138" t="s">
        <v>1432</v>
      </c>
      <c r="G242" s="139" t="s">
        <v>253</v>
      </c>
      <c r="H242" s="140">
        <v>2830</v>
      </c>
      <c r="I242" s="141"/>
      <c r="J242" s="142">
        <f>ROUND(I242*H242,2)</f>
        <v>0</v>
      </c>
      <c r="K242" s="138" t="s">
        <v>197</v>
      </c>
      <c r="L242" s="32"/>
      <c r="M242" s="143" t="s">
        <v>1</v>
      </c>
      <c r="N242" s="144" t="s">
        <v>41</v>
      </c>
      <c r="P242" s="145">
        <f>O242*H242</f>
        <v>0</v>
      </c>
      <c r="Q242" s="145">
        <v>6.0000000000000002E-5</v>
      </c>
      <c r="R242" s="145">
        <f>Q242*H242</f>
        <v>0.16980000000000001</v>
      </c>
      <c r="S242" s="145">
        <v>9.1999999999999998E-2</v>
      </c>
      <c r="T242" s="146">
        <f>S242*H242</f>
        <v>260.36</v>
      </c>
      <c r="AR242" s="147" t="s">
        <v>217</v>
      </c>
      <c r="AT242" s="147" t="s">
        <v>193</v>
      </c>
      <c r="AU242" s="147" t="s">
        <v>85</v>
      </c>
      <c r="AY242" s="17" t="s">
        <v>190</v>
      </c>
      <c r="BE242" s="148">
        <f>IF(N242="základní",J242,0)</f>
        <v>0</v>
      </c>
      <c r="BF242" s="148">
        <f>IF(N242="snížená",J242,0)</f>
        <v>0</v>
      </c>
      <c r="BG242" s="148">
        <f>IF(N242="zákl. přenesená",J242,0)</f>
        <v>0</v>
      </c>
      <c r="BH242" s="148">
        <f>IF(N242="sníž. přenesená",J242,0)</f>
        <v>0</v>
      </c>
      <c r="BI242" s="148">
        <f>IF(N242="nulová",J242,0)</f>
        <v>0</v>
      </c>
      <c r="BJ242" s="17" t="s">
        <v>83</v>
      </c>
      <c r="BK242" s="148">
        <f>ROUND(I242*H242,2)</f>
        <v>0</v>
      </c>
      <c r="BL242" s="17" t="s">
        <v>217</v>
      </c>
      <c r="BM242" s="147" t="s">
        <v>1433</v>
      </c>
    </row>
    <row r="243" spans="2:65" s="1" customFormat="1">
      <c r="B243" s="32"/>
      <c r="D243" s="149" t="s">
        <v>200</v>
      </c>
      <c r="F243" s="150" t="s">
        <v>1434</v>
      </c>
      <c r="I243" s="151"/>
      <c r="L243" s="32"/>
      <c r="M243" s="152"/>
      <c r="T243" s="56"/>
      <c r="AT243" s="17" t="s">
        <v>200</v>
      </c>
      <c r="AU243" s="17" t="s">
        <v>85</v>
      </c>
    </row>
    <row r="244" spans="2:65" s="12" customFormat="1">
      <c r="B244" s="160"/>
      <c r="D244" s="153" t="s">
        <v>256</v>
      </c>
      <c r="E244" s="161" t="s">
        <v>1</v>
      </c>
      <c r="F244" s="162" t="s">
        <v>1435</v>
      </c>
      <c r="H244" s="163">
        <v>2830</v>
      </c>
      <c r="I244" s="164"/>
      <c r="L244" s="160"/>
      <c r="M244" s="165"/>
      <c r="T244" s="166"/>
      <c r="AT244" s="161" t="s">
        <v>256</v>
      </c>
      <c r="AU244" s="161" t="s">
        <v>85</v>
      </c>
      <c r="AV244" s="12" t="s">
        <v>85</v>
      </c>
      <c r="AW244" s="12" t="s">
        <v>32</v>
      </c>
      <c r="AX244" s="12" t="s">
        <v>83</v>
      </c>
      <c r="AY244" s="161" t="s">
        <v>190</v>
      </c>
    </row>
    <row r="245" spans="2:65" s="1" customFormat="1" ht="55.5" customHeight="1">
      <c r="B245" s="32"/>
      <c r="C245" s="136" t="s">
        <v>588</v>
      </c>
      <c r="D245" s="136" t="s">
        <v>193</v>
      </c>
      <c r="E245" s="137" t="s">
        <v>506</v>
      </c>
      <c r="F245" s="138" t="s">
        <v>507</v>
      </c>
      <c r="G245" s="139" t="s">
        <v>253</v>
      </c>
      <c r="H245" s="140">
        <v>1786</v>
      </c>
      <c r="I245" s="141"/>
      <c r="J245" s="142">
        <f>ROUND(I245*H245,2)</f>
        <v>0</v>
      </c>
      <c r="K245" s="138" t="s">
        <v>197</v>
      </c>
      <c r="L245" s="32"/>
      <c r="M245" s="143" t="s">
        <v>1</v>
      </c>
      <c r="N245" s="144" t="s">
        <v>41</v>
      </c>
      <c r="P245" s="145">
        <f>O245*H245</f>
        <v>0</v>
      </c>
      <c r="Q245" s="145">
        <v>1.6000000000000001E-4</v>
      </c>
      <c r="R245" s="145">
        <f>Q245*H245</f>
        <v>0.28576000000000001</v>
      </c>
      <c r="S245" s="145">
        <v>0.23</v>
      </c>
      <c r="T245" s="146">
        <f>S245*H245</f>
        <v>410.78000000000003</v>
      </c>
      <c r="AR245" s="147" t="s">
        <v>217</v>
      </c>
      <c r="AT245" s="147" t="s">
        <v>193</v>
      </c>
      <c r="AU245" s="147" t="s">
        <v>85</v>
      </c>
      <c r="AY245" s="17" t="s">
        <v>190</v>
      </c>
      <c r="BE245" s="148">
        <f>IF(N245="základní",J245,0)</f>
        <v>0</v>
      </c>
      <c r="BF245" s="148">
        <f>IF(N245="snížená",J245,0)</f>
        <v>0</v>
      </c>
      <c r="BG245" s="148">
        <f>IF(N245="zákl. přenesená",J245,0)</f>
        <v>0</v>
      </c>
      <c r="BH245" s="148">
        <f>IF(N245="sníž. přenesená",J245,0)</f>
        <v>0</v>
      </c>
      <c r="BI245" s="148">
        <f>IF(N245="nulová",J245,0)</f>
        <v>0</v>
      </c>
      <c r="BJ245" s="17" t="s">
        <v>83</v>
      </c>
      <c r="BK245" s="148">
        <f>ROUND(I245*H245,2)</f>
        <v>0</v>
      </c>
      <c r="BL245" s="17" t="s">
        <v>217</v>
      </c>
      <c r="BM245" s="147" t="s">
        <v>1436</v>
      </c>
    </row>
    <row r="246" spans="2:65" s="1" customFormat="1">
      <c r="B246" s="32"/>
      <c r="D246" s="149" t="s">
        <v>200</v>
      </c>
      <c r="F246" s="150" t="s">
        <v>509</v>
      </c>
      <c r="I246" s="151"/>
      <c r="L246" s="32"/>
      <c r="M246" s="152"/>
      <c r="T246" s="56"/>
      <c r="AT246" s="17" t="s">
        <v>200</v>
      </c>
      <c r="AU246" s="17" t="s">
        <v>85</v>
      </c>
    </row>
    <row r="247" spans="2:65" s="13" customFormat="1">
      <c r="B247" s="167"/>
      <c r="D247" s="153" t="s">
        <v>256</v>
      </c>
      <c r="E247" s="168" t="s">
        <v>1</v>
      </c>
      <c r="F247" s="169" t="s">
        <v>1437</v>
      </c>
      <c r="H247" s="168" t="s">
        <v>1</v>
      </c>
      <c r="I247" s="170"/>
      <c r="L247" s="167"/>
      <c r="M247" s="171"/>
      <c r="T247" s="172"/>
      <c r="AT247" s="168" t="s">
        <v>256</v>
      </c>
      <c r="AU247" s="168" t="s">
        <v>85</v>
      </c>
      <c r="AV247" s="13" t="s">
        <v>83</v>
      </c>
      <c r="AW247" s="13" t="s">
        <v>32</v>
      </c>
      <c r="AX247" s="13" t="s">
        <v>76</v>
      </c>
      <c r="AY247" s="168" t="s">
        <v>190</v>
      </c>
    </row>
    <row r="248" spans="2:65" s="12" customFormat="1">
      <c r="B248" s="160"/>
      <c r="D248" s="153" t="s">
        <v>256</v>
      </c>
      <c r="E248" s="161" t="s">
        <v>1</v>
      </c>
      <c r="F248" s="162" t="s">
        <v>1388</v>
      </c>
      <c r="H248" s="163">
        <v>1786</v>
      </c>
      <c r="I248" s="164"/>
      <c r="L248" s="160"/>
      <c r="M248" s="165"/>
      <c r="T248" s="166"/>
      <c r="AT248" s="161" t="s">
        <v>256</v>
      </c>
      <c r="AU248" s="161" t="s">
        <v>85</v>
      </c>
      <c r="AV248" s="12" t="s">
        <v>85</v>
      </c>
      <c r="AW248" s="12" t="s">
        <v>32</v>
      </c>
      <c r="AX248" s="12" t="s">
        <v>83</v>
      </c>
      <c r="AY248" s="161" t="s">
        <v>190</v>
      </c>
    </row>
    <row r="249" spans="2:65" s="1" customFormat="1" ht="44.25" customHeight="1">
      <c r="B249" s="32"/>
      <c r="C249" s="136" t="s">
        <v>595</v>
      </c>
      <c r="D249" s="136" t="s">
        <v>193</v>
      </c>
      <c r="E249" s="137" t="s">
        <v>512</v>
      </c>
      <c r="F249" s="138" t="s">
        <v>513</v>
      </c>
      <c r="G249" s="139" t="s">
        <v>435</v>
      </c>
      <c r="H249" s="140">
        <v>136</v>
      </c>
      <c r="I249" s="141"/>
      <c r="J249" s="142">
        <f>ROUND(I249*H249,2)</f>
        <v>0</v>
      </c>
      <c r="K249" s="138" t="s">
        <v>197</v>
      </c>
      <c r="L249" s="32"/>
      <c r="M249" s="143" t="s">
        <v>1</v>
      </c>
      <c r="N249" s="144" t="s">
        <v>41</v>
      </c>
      <c r="P249" s="145">
        <f>O249*H249</f>
        <v>0</v>
      </c>
      <c r="Q249" s="145">
        <v>0</v>
      </c>
      <c r="R249" s="145">
        <f>Q249*H249</f>
        <v>0</v>
      </c>
      <c r="S249" s="145">
        <v>0.28999999999999998</v>
      </c>
      <c r="T249" s="146">
        <f>S249*H249</f>
        <v>39.44</v>
      </c>
      <c r="AR249" s="147" t="s">
        <v>217</v>
      </c>
      <c r="AT249" s="147" t="s">
        <v>193</v>
      </c>
      <c r="AU249" s="147" t="s">
        <v>85</v>
      </c>
      <c r="AY249" s="17" t="s">
        <v>190</v>
      </c>
      <c r="BE249" s="148">
        <f>IF(N249="základní",J249,0)</f>
        <v>0</v>
      </c>
      <c r="BF249" s="148">
        <f>IF(N249="snížená",J249,0)</f>
        <v>0</v>
      </c>
      <c r="BG249" s="148">
        <f>IF(N249="zákl. přenesená",J249,0)</f>
        <v>0</v>
      </c>
      <c r="BH249" s="148">
        <f>IF(N249="sníž. přenesená",J249,0)</f>
        <v>0</v>
      </c>
      <c r="BI249" s="148">
        <f>IF(N249="nulová",J249,0)</f>
        <v>0</v>
      </c>
      <c r="BJ249" s="17" t="s">
        <v>83</v>
      </c>
      <c r="BK249" s="148">
        <f>ROUND(I249*H249,2)</f>
        <v>0</v>
      </c>
      <c r="BL249" s="17" t="s">
        <v>217</v>
      </c>
      <c r="BM249" s="147" t="s">
        <v>1438</v>
      </c>
    </row>
    <row r="250" spans="2:65" s="1" customFormat="1">
      <c r="B250" s="32"/>
      <c r="D250" s="149" t="s">
        <v>200</v>
      </c>
      <c r="F250" s="150" t="s">
        <v>515</v>
      </c>
      <c r="I250" s="151"/>
      <c r="L250" s="32"/>
      <c r="M250" s="152"/>
      <c r="T250" s="56"/>
      <c r="AT250" s="17" t="s">
        <v>200</v>
      </c>
      <c r="AU250" s="17" t="s">
        <v>85</v>
      </c>
    </row>
    <row r="251" spans="2:65" s="12" customFormat="1">
      <c r="B251" s="160"/>
      <c r="D251" s="153" t="s">
        <v>256</v>
      </c>
      <c r="E251" s="161" t="s">
        <v>1</v>
      </c>
      <c r="F251" s="162" t="s">
        <v>1439</v>
      </c>
      <c r="H251" s="163">
        <v>27.5</v>
      </c>
      <c r="I251" s="164"/>
      <c r="L251" s="160"/>
      <c r="M251" s="165"/>
      <c r="T251" s="166"/>
      <c r="AT251" s="161" t="s">
        <v>256</v>
      </c>
      <c r="AU251" s="161" t="s">
        <v>85</v>
      </c>
      <c r="AV251" s="12" t="s">
        <v>85</v>
      </c>
      <c r="AW251" s="12" t="s">
        <v>32</v>
      </c>
      <c r="AX251" s="12" t="s">
        <v>76</v>
      </c>
      <c r="AY251" s="161" t="s">
        <v>190</v>
      </c>
    </row>
    <row r="252" spans="2:65" s="12" customFormat="1">
      <c r="B252" s="160"/>
      <c r="D252" s="153" t="s">
        <v>256</v>
      </c>
      <c r="E252" s="161" t="s">
        <v>1</v>
      </c>
      <c r="F252" s="162" t="s">
        <v>1440</v>
      </c>
      <c r="H252" s="163">
        <v>108.5</v>
      </c>
      <c r="I252" s="164"/>
      <c r="L252" s="160"/>
      <c r="M252" s="165"/>
      <c r="T252" s="166"/>
      <c r="AT252" s="161" t="s">
        <v>256</v>
      </c>
      <c r="AU252" s="161" t="s">
        <v>85</v>
      </c>
      <c r="AV252" s="12" t="s">
        <v>85</v>
      </c>
      <c r="AW252" s="12" t="s">
        <v>32</v>
      </c>
      <c r="AX252" s="12" t="s">
        <v>76</v>
      </c>
      <c r="AY252" s="161" t="s">
        <v>190</v>
      </c>
    </row>
    <row r="253" spans="2:65" s="14" customFormat="1">
      <c r="B253" s="173"/>
      <c r="D253" s="153" t="s">
        <v>256</v>
      </c>
      <c r="E253" s="174" t="s">
        <v>1</v>
      </c>
      <c r="F253" s="175" t="s">
        <v>267</v>
      </c>
      <c r="H253" s="176">
        <v>136</v>
      </c>
      <c r="I253" s="177"/>
      <c r="L253" s="173"/>
      <c r="M253" s="178"/>
      <c r="T253" s="179"/>
      <c r="AT253" s="174" t="s">
        <v>256</v>
      </c>
      <c r="AU253" s="174" t="s">
        <v>85</v>
      </c>
      <c r="AV253" s="14" t="s">
        <v>217</v>
      </c>
      <c r="AW253" s="14" t="s">
        <v>32</v>
      </c>
      <c r="AX253" s="14" t="s">
        <v>83</v>
      </c>
      <c r="AY253" s="174" t="s">
        <v>190</v>
      </c>
    </row>
    <row r="254" spans="2:65" s="1" customFormat="1" ht="49.15" customHeight="1">
      <c r="B254" s="32"/>
      <c r="C254" s="136" t="s">
        <v>377</v>
      </c>
      <c r="D254" s="136" t="s">
        <v>193</v>
      </c>
      <c r="E254" s="137" t="s">
        <v>519</v>
      </c>
      <c r="F254" s="138" t="s">
        <v>520</v>
      </c>
      <c r="G254" s="139" t="s">
        <v>435</v>
      </c>
      <c r="H254" s="140">
        <v>1183</v>
      </c>
      <c r="I254" s="141"/>
      <c r="J254" s="142">
        <f>ROUND(I254*H254,2)</f>
        <v>0</v>
      </c>
      <c r="K254" s="138" t="s">
        <v>197</v>
      </c>
      <c r="L254" s="32"/>
      <c r="M254" s="143" t="s">
        <v>1</v>
      </c>
      <c r="N254" s="144" t="s">
        <v>41</v>
      </c>
      <c r="P254" s="145">
        <f>O254*H254</f>
        <v>0</v>
      </c>
      <c r="Q254" s="145">
        <v>0</v>
      </c>
      <c r="R254" s="145">
        <f>Q254*H254</f>
        <v>0</v>
      </c>
      <c r="S254" s="145">
        <v>0.20499999999999999</v>
      </c>
      <c r="T254" s="146">
        <f>S254*H254</f>
        <v>242.51499999999999</v>
      </c>
      <c r="AR254" s="147" t="s">
        <v>217</v>
      </c>
      <c r="AT254" s="147" t="s">
        <v>193</v>
      </c>
      <c r="AU254" s="147" t="s">
        <v>85</v>
      </c>
      <c r="AY254" s="17" t="s">
        <v>190</v>
      </c>
      <c r="BE254" s="148">
        <f>IF(N254="základní",J254,0)</f>
        <v>0</v>
      </c>
      <c r="BF254" s="148">
        <f>IF(N254="snížená",J254,0)</f>
        <v>0</v>
      </c>
      <c r="BG254" s="148">
        <f>IF(N254="zákl. přenesená",J254,0)</f>
        <v>0</v>
      </c>
      <c r="BH254" s="148">
        <f>IF(N254="sníž. přenesená",J254,0)</f>
        <v>0</v>
      </c>
      <c r="BI254" s="148">
        <f>IF(N254="nulová",J254,0)</f>
        <v>0</v>
      </c>
      <c r="BJ254" s="17" t="s">
        <v>83</v>
      </c>
      <c r="BK254" s="148">
        <f>ROUND(I254*H254,2)</f>
        <v>0</v>
      </c>
      <c r="BL254" s="17" t="s">
        <v>217</v>
      </c>
      <c r="BM254" s="147" t="s">
        <v>1441</v>
      </c>
    </row>
    <row r="255" spans="2:65" s="1" customFormat="1">
      <c r="B255" s="32"/>
      <c r="D255" s="149" t="s">
        <v>200</v>
      </c>
      <c r="F255" s="150" t="s">
        <v>522</v>
      </c>
      <c r="I255" s="151"/>
      <c r="L255" s="32"/>
      <c r="M255" s="152"/>
      <c r="T255" s="56"/>
      <c r="AT255" s="17" t="s">
        <v>200</v>
      </c>
      <c r="AU255" s="17" t="s">
        <v>85</v>
      </c>
    </row>
    <row r="256" spans="2:65" s="13" customFormat="1">
      <c r="B256" s="167"/>
      <c r="D256" s="153" t="s">
        <v>256</v>
      </c>
      <c r="E256" s="168" t="s">
        <v>1</v>
      </c>
      <c r="F256" s="169" t="s">
        <v>523</v>
      </c>
      <c r="H256" s="168" t="s">
        <v>1</v>
      </c>
      <c r="I256" s="170"/>
      <c r="L256" s="167"/>
      <c r="M256" s="171"/>
      <c r="T256" s="172"/>
      <c r="AT256" s="168" t="s">
        <v>256</v>
      </c>
      <c r="AU256" s="168" t="s">
        <v>85</v>
      </c>
      <c r="AV256" s="13" t="s">
        <v>83</v>
      </c>
      <c r="AW256" s="13" t="s">
        <v>32</v>
      </c>
      <c r="AX256" s="13" t="s">
        <v>76</v>
      </c>
      <c r="AY256" s="168" t="s">
        <v>190</v>
      </c>
    </row>
    <row r="257" spans="2:65" s="12" customFormat="1">
      <c r="B257" s="160"/>
      <c r="D257" s="153" t="s">
        <v>256</v>
      </c>
      <c r="E257" s="161" t="s">
        <v>1</v>
      </c>
      <c r="F257" s="162" t="s">
        <v>1442</v>
      </c>
      <c r="H257" s="163">
        <v>117</v>
      </c>
      <c r="I257" s="164"/>
      <c r="L257" s="160"/>
      <c r="M257" s="165"/>
      <c r="T257" s="166"/>
      <c r="AT257" s="161" t="s">
        <v>256</v>
      </c>
      <c r="AU257" s="161" t="s">
        <v>85</v>
      </c>
      <c r="AV257" s="12" t="s">
        <v>85</v>
      </c>
      <c r="AW257" s="12" t="s">
        <v>32</v>
      </c>
      <c r="AX257" s="12" t="s">
        <v>76</v>
      </c>
      <c r="AY257" s="161" t="s">
        <v>190</v>
      </c>
    </row>
    <row r="258" spans="2:65" s="12" customFormat="1">
      <c r="B258" s="160"/>
      <c r="D258" s="153" t="s">
        <v>256</v>
      </c>
      <c r="E258" s="161" t="s">
        <v>1</v>
      </c>
      <c r="F258" s="162" t="s">
        <v>1443</v>
      </c>
      <c r="H258" s="163">
        <v>251</v>
      </c>
      <c r="I258" s="164"/>
      <c r="L258" s="160"/>
      <c r="M258" s="165"/>
      <c r="T258" s="166"/>
      <c r="AT258" s="161" t="s">
        <v>256</v>
      </c>
      <c r="AU258" s="161" t="s">
        <v>85</v>
      </c>
      <c r="AV258" s="12" t="s">
        <v>85</v>
      </c>
      <c r="AW258" s="12" t="s">
        <v>32</v>
      </c>
      <c r="AX258" s="12" t="s">
        <v>76</v>
      </c>
      <c r="AY258" s="161" t="s">
        <v>190</v>
      </c>
    </row>
    <row r="259" spans="2:65" s="12" customFormat="1">
      <c r="B259" s="160"/>
      <c r="D259" s="153" t="s">
        <v>256</v>
      </c>
      <c r="E259" s="161" t="s">
        <v>1</v>
      </c>
      <c r="F259" s="162" t="s">
        <v>1444</v>
      </c>
      <c r="H259" s="163">
        <v>419.5</v>
      </c>
      <c r="I259" s="164"/>
      <c r="L259" s="160"/>
      <c r="M259" s="165"/>
      <c r="T259" s="166"/>
      <c r="AT259" s="161" t="s">
        <v>256</v>
      </c>
      <c r="AU259" s="161" t="s">
        <v>85</v>
      </c>
      <c r="AV259" s="12" t="s">
        <v>85</v>
      </c>
      <c r="AW259" s="12" t="s">
        <v>32</v>
      </c>
      <c r="AX259" s="12" t="s">
        <v>76</v>
      </c>
      <c r="AY259" s="161" t="s">
        <v>190</v>
      </c>
    </row>
    <row r="260" spans="2:65" s="15" customFormat="1">
      <c r="B260" s="193"/>
      <c r="D260" s="153" t="s">
        <v>256</v>
      </c>
      <c r="E260" s="194" t="s">
        <v>1</v>
      </c>
      <c r="F260" s="195" t="s">
        <v>640</v>
      </c>
      <c r="H260" s="196">
        <v>787.5</v>
      </c>
      <c r="I260" s="197"/>
      <c r="L260" s="193"/>
      <c r="M260" s="198"/>
      <c r="T260" s="199"/>
      <c r="AT260" s="194" t="s">
        <v>256</v>
      </c>
      <c r="AU260" s="194" t="s">
        <v>85</v>
      </c>
      <c r="AV260" s="15" t="s">
        <v>209</v>
      </c>
      <c r="AW260" s="15" t="s">
        <v>32</v>
      </c>
      <c r="AX260" s="15" t="s">
        <v>76</v>
      </c>
      <c r="AY260" s="194" t="s">
        <v>190</v>
      </c>
    </row>
    <row r="261" spans="2:65" s="13" customFormat="1">
      <c r="B261" s="167"/>
      <c r="D261" s="153" t="s">
        <v>256</v>
      </c>
      <c r="E261" s="168" t="s">
        <v>1</v>
      </c>
      <c r="F261" s="169" t="s">
        <v>1445</v>
      </c>
      <c r="H261" s="168" t="s">
        <v>1</v>
      </c>
      <c r="I261" s="170"/>
      <c r="L261" s="167"/>
      <c r="M261" s="171"/>
      <c r="T261" s="172"/>
      <c r="AT261" s="168" t="s">
        <v>256</v>
      </c>
      <c r="AU261" s="168" t="s">
        <v>85</v>
      </c>
      <c r="AV261" s="13" t="s">
        <v>83</v>
      </c>
      <c r="AW261" s="13" t="s">
        <v>32</v>
      </c>
      <c r="AX261" s="13" t="s">
        <v>76</v>
      </c>
      <c r="AY261" s="168" t="s">
        <v>190</v>
      </c>
    </row>
    <row r="262" spans="2:65" s="12" customFormat="1">
      <c r="B262" s="160"/>
      <c r="D262" s="153" t="s">
        <v>256</v>
      </c>
      <c r="E262" s="161" t="s">
        <v>1</v>
      </c>
      <c r="F262" s="162" t="s">
        <v>1446</v>
      </c>
      <c r="H262" s="163">
        <v>115</v>
      </c>
      <c r="I262" s="164"/>
      <c r="L262" s="160"/>
      <c r="M262" s="165"/>
      <c r="T262" s="166"/>
      <c r="AT262" s="161" t="s">
        <v>256</v>
      </c>
      <c r="AU262" s="161" t="s">
        <v>85</v>
      </c>
      <c r="AV262" s="12" t="s">
        <v>85</v>
      </c>
      <c r="AW262" s="12" t="s">
        <v>32</v>
      </c>
      <c r="AX262" s="12" t="s">
        <v>76</v>
      </c>
      <c r="AY262" s="161" t="s">
        <v>190</v>
      </c>
    </row>
    <row r="263" spans="2:65" s="12" customFormat="1">
      <c r="B263" s="160"/>
      <c r="D263" s="153" t="s">
        <v>256</v>
      </c>
      <c r="E263" s="161" t="s">
        <v>1</v>
      </c>
      <c r="F263" s="162" t="s">
        <v>1447</v>
      </c>
      <c r="H263" s="163">
        <v>69</v>
      </c>
      <c r="I263" s="164"/>
      <c r="L263" s="160"/>
      <c r="M263" s="165"/>
      <c r="T263" s="166"/>
      <c r="AT263" s="161" t="s">
        <v>256</v>
      </c>
      <c r="AU263" s="161" t="s">
        <v>85</v>
      </c>
      <c r="AV263" s="12" t="s">
        <v>85</v>
      </c>
      <c r="AW263" s="12" t="s">
        <v>32</v>
      </c>
      <c r="AX263" s="12" t="s">
        <v>76</v>
      </c>
      <c r="AY263" s="161" t="s">
        <v>190</v>
      </c>
    </row>
    <row r="264" spans="2:65" s="12" customFormat="1">
      <c r="B264" s="160"/>
      <c r="D264" s="153" t="s">
        <v>256</v>
      </c>
      <c r="E264" s="161" t="s">
        <v>1</v>
      </c>
      <c r="F264" s="162" t="s">
        <v>1448</v>
      </c>
      <c r="H264" s="163">
        <v>211.5</v>
      </c>
      <c r="I264" s="164"/>
      <c r="L264" s="160"/>
      <c r="M264" s="165"/>
      <c r="T264" s="166"/>
      <c r="AT264" s="161" t="s">
        <v>256</v>
      </c>
      <c r="AU264" s="161" t="s">
        <v>85</v>
      </c>
      <c r="AV264" s="12" t="s">
        <v>85</v>
      </c>
      <c r="AW264" s="12" t="s">
        <v>32</v>
      </c>
      <c r="AX264" s="12" t="s">
        <v>76</v>
      </c>
      <c r="AY264" s="161" t="s">
        <v>190</v>
      </c>
    </row>
    <row r="265" spans="2:65" s="15" customFormat="1">
      <c r="B265" s="193"/>
      <c r="D265" s="153" t="s">
        <v>256</v>
      </c>
      <c r="E265" s="194" t="s">
        <v>1</v>
      </c>
      <c r="F265" s="195" t="s">
        <v>640</v>
      </c>
      <c r="H265" s="196">
        <v>395.5</v>
      </c>
      <c r="I265" s="197"/>
      <c r="L265" s="193"/>
      <c r="M265" s="198"/>
      <c r="T265" s="199"/>
      <c r="AT265" s="194" t="s">
        <v>256</v>
      </c>
      <c r="AU265" s="194" t="s">
        <v>85</v>
      </c>
      <c r="AV265" s="15" t="s">
        <v>209</v>
      </c>
      <c r="AW265" s="15" t="s">
        <v>32</v>
      </c>
      <c r="AX265" s="15" t="s">
        <v>76</v>
      </c>
      <c r="AY265" s="194" t="s">
        <v>190</v>
      </c>
    </row>
    <row r="266" spans="2:65" s="14" customFormat="1">
      <c r="B266" s="173"/>
      <c r="D266" s="153" t="s">
        <v>256</v>
      </c>
      <c r="E266" s="174" t="s">
        <v>1</v>
      </c>
      <c r="F266" s="175" t="s">
        <v>267</v>
      </c>
      <c r="H266" s="176">
        <v>1183</v>
      </c>
      <c r="I266" s="177"/>
      <c r="L266" s="173"/>
      <c r="M266" s="178"/>
      <c r="T266" s="179"/>
      <c r="AT266" s="174" t="s">
        <v>256</v>
      </c>
      <c r="AU266" s="174" t="s">
        <v>85</v>
      </c>
      <c r="AV266" s="14" t="s">
        <v>217</v>
      </c>
      <c r="AW266" s="14" t="s">
        <v>32</v>
      </c>
      <c r="AX266" s="14" t="s">
        <v>83</v>
      </c>
      <c r="AY266" s="174" t="s">
        <v>190</v>
      </c>
    </row>
    <row r="267" spans="2:65" s="1" customFormat="1" ht="44.25" customHeight="1">
      <c r="B267" s="32"/>
      <c r="C267" s="136" t="s">
        <v>608</v>
      </c>
      <c r="D267" s="136" t="s">
        <v>193</v>
      </c>
      <c r="E267" s="137" t="s">
        <v>527</v>
      </c>
      <c r="F267" s="138" t="s">
        <v>528</v>
      </c>
      <c r="G267" s="139" t="s">
        <v>435</v>
      </c>
      <c r="H267" s="140">
        <v>88</v>
      </c>
      <c r="I267" s="141"/>
      <c r="J267" s="142">
        <f>ROUND(I267*H267,2)</f>
        <v>0</v>
      </c>
      <c r="K267" s="138" t="s">
        <v>197</v>
      </c>
      <c r="L267" s="32"/>
      <c r="M267" s="143" t="s">
        <v>1</v>
      </c>
      <c r="N267" s="144" t="s">
        <v>41</v>
      </c>
      <c r="P267" s="145">
        <f>O267*H267</f>
        <v>0</v>
      </c>
      <c r="Q267" s="145">
        <v>0</v>
      </c>
      <c r="R267" s="145">
        <f>Q267*H267</f>
        <v>0</v>
      </c>
      <c r="S267" s="145">
        <v>0.115</v>
      </c>
      <c r="T267" s="146">
        <f>S267*H267</f>
        <v>10.120000000000001</v>
      </c>
      <c r="AR267" s="147" t="s">
        <v>217</v>
      </c>
      <c r="AT267" s="147" t="s">
        <v>193</v>
      </c>
      <c r="AU267" s="147" t="s">
        <v>85</v>
      </c>
      <c r="AY267" s="17" t="s">
        <v>190</v>
      </c>
      <c r="BE267" s="148">
        <f>IF(N267="základní",J267,0)</f>
        <v>0</v>
      </c>
      <c r="BF267" s="148">
        <f>IF(N267="snížená",J267,0)</f>
        <v>0</v>
      </c>
      <c r="BG267" s="148">
        <f>IF(N267="zákl. přenesená",J267,0)</f>
        <v>0</v>
      </c>
      <c r="BH267" s="148">
        <f>IF(N267="sníž. přenesená",J267,0)</f>
        <v>0</v>
      </c>
      <c r="BI267" s="148">
        <f>IF(N267="nulová",J267,0)</f>
        <v>0</v>
      </c>
      <c r="BJ267" s="17" t="s">
        <v>83</v>
      </c>
      <c r="BK267" s="148">
        <f>ROUND(I267*H267,2)</f>
        <v>0</v>
      </c>
      <c r="BL267" s="17" t="s">
        <v>217</v>
      </c>
      <c r="BM267" s="147" t="s">
        <v>1449</v>
      </c>
    </row>
    <row r="268" spans="2:65" s="1" customFormat="1">
      <c r="B268" s="32"/>
      <c r="D268" s="149" t="s">
        <v>200</v>
      </c>
      <c r="F268" s="150" t="s">
        <v>530</v>
      </c>
      <c r="I268" s="151"/>
      <c r="L268" s="32"/>
      <c r="M268" s="152"/>
      <c r="T268" s="56"/>
      <c r="AT268" s="17" t="s">
        <v>200</v>
      </c>
      <c r="AU268" s="17" t="s">
        <v>85</v>
      </c>
    </row>
    <row r="269" spans="2:65" s="12" customFormat="1">
      <c r="B269" s="160"/>
      <c r="D269" s="153" t="s">
        <v>256</v>
      </c>
      <c r="E269" s="161" t="s">
        <v>1</v>
      </c>
      <c r="F269" s="162" t="s">
        <v>1450</v>
      </c>
      <c r="H269" s="163">
        <v>88</v>
      </c>
      <c r="I269" s="164"/>
      <c r="L269" s="160"/>
      <c r="M269" s="165"/>
      <c r="T269" s="166"/>
      <c r="AT269" s="161" t="s">
        <v>256</v>
      </c>
      <c r="AU269" s="161" t="s">
        <v>85</v>
      </c>
      <c r="AV269" s="12" t="s">
        <v>85</v>
      </c>
      <c r="AW269" s="12" t="s">
        <v>32</v>
      </c>
      <c r="AX269" s="12" t="s">
        <v>83</v>
      </c>
      <c r="AY269" s="161" t="s">
        <v>190</v>
      </c>
    </row>
    <row r="270" spans="2:65" s="1" customFormat="1" ht="33" customHeight="1">
      <c r="B270" s="32"/>
      <c r="C270" s="136" t="s">
        <v>385</v>
      </c>
      <c r="D270" s="136" t="s">
        <v>193</v>
      </c>
      <c r="E270" s="137" t="s">
        <v>539</v>
      </c>
      <c r="F270" s="138" t="s">
        <v>540</v>
      </c>
      <c r="G270" s="139" t="s">
        <v>284</v>
      </c>
      <c r="H270" s="140">
        <v>2360.5149999999999</v>
      </c>
      <c r="I270" s="141"/>
      <c r="J270" s="142">
        <f>ROUND(I270*H270,2)</f>
        <v>0</v>
      </c>
      <c r="K270" s="138" t="s">
        <v>197</v>
      </c>
      <c r="L270" s="32"/>
      <c r="M270" s="143" t="s">
        <v>1</v>
      </c>
      <c r="N270" s="144" t="s">
        <v>41</v>
      </c>
      <c r="P270" s="145">
        <f>O270*H270</f>
        <v>0</v>
      </c>
      <c r="Q270" s="145">
        <v>0</v>
      </c>
      <c r="R270" s="145">
        <f>Q270*H270</f>
        <v>0</v>
      </c>
      <c r="S270" s="145">
        <v>0</v>
      </c>
      <c r="T270" s="146">
        <f>S270*H270</f>
        <v>0</v>
      </c>
      <c r="AR270" s="147" t="s">
        <v>217</v>
      </c>
      <c r="AT270" s="147" t="s">
        <v>193</v>
      </c>
      <c r="AU270" s="147" t="s">
        <v>85</v>
      </c>
      <c r="AY270" s="17" t="s">
        <v>190</v>
      </c>
      <c r="BE270" s="148">
        <f>IF(N270="základní",J270,0)</f>
        <v>0</v>
      </c>
      <c r="BF270" s="148">
        <f>IF(N270="snížená",J270,0)</f>
        <v>0</v>
      </c>
      <c r="BG270" s="148">
        <f>IF(N270="zákl. přenesená",J270,0)</f>
        <v>0</v>
      </c>
      <c r="BH270" s="148">
        <f>IF(N270="sníž. přenesená",J270,0)</f>
        <v>0</v>
      </c>
      <c r="BI270" s="148">
        <f>IF(N270="nulová",J270,0)</f>
        <v>0</v>
      </c>
      <c r="BJ270" s="17" t="s">
        <v>83</v>
      </c>
      <c r="BK270" s="148">
        <f>ROUND(I270*H270,2)</f>
        <v>0</v>
      </c>
      <c r="BL270" s="17" t="s">
        <v>217</v>
      </c>
      <c r="BM270" s="147" t="s">
        <v>1451</v>
      </c>
    </row>
    <row r="271" spans="2:65" s="1" customFormat="1">
      <c r="B271" s="32"/>
      <c r="D271" s="149" t="s">
        <v>200</v>
      </c>
      <c r="F271" s="150" t="s">
        <v>542</v>
      </c>
      <c r="I271" s="151"/>
      <c r="L271" s="32"/>
      <c r="M271" s="152"/>
      <c r="T271" s="56"/>
      <c r="AT271" s="17" t="s">
        <v>200</v>
      </c>
      <c r="AU271" s="17" t="s">
        <v>85</v>
      </c>
    </row>
    <row r="272" spans="2:65" s="12" customFormat="1">
      <c r="B272" s="160"/>
      <c r="D272" s="153" t="s">
        <v>256</v>
      </c>
      <c r="E272" s="161" t="s">
        <v>1</v>
      </c>
      <c r="F272" s="162" t="s">
        <v>1452</v>
      </c>
      <c r="H272" s="163">
        <v>271.8</v>
      </c>
      <c r="I272" s="164"/>
      <c r="L272" s="160"/>
      <c r="M272" s="165"/>
      <c r="T272" s="166"/>
      <c r="AT272" s="161" t="s">
        <v>256</v>
      </c>
      <c r="AU272" s="161" t="s">
        <v>85</v>
      </c>
      <c r="AV272" s="12" t="s">
        <v>85</v>
      </c>
      <c r="AW272" s="12" t="s">
        <v>32</v>
      </c>
      <c r="AX272" s="12" t="s">
        <v>76</v>
      </c>
      <c r="AY272" s="161" t="s">
        <v>190</v>
      </c>
    </row>
    <row r="273" spans="2:65" s="12" customFormat="1">
      <c r="B273" s="160"/>
      <c r="D273" s="153" t="s">
        <v>256</v>
      </c>
      <c r="E273" s="161" t="s">
        <v>1</v>
      </c>
      <c r="F273" s="162" t="s">
        <v>1453</v>
      </c>
      <c r="H273" s="163">
        <v>451.51</v>
      </c>
      <c r="I273" s="164"/>
      <c r="L273" s="160"/>
      <c r="M273" s="165"/>
      <c r="T273" s="166"/>
      <c r="AT273" s="161" t="s">
        <v>256</v>
      </c>
      <c r="AU273" s="161" t="s">
        <v>85</v>
      </c>
      <c r="AV273" s="12" t="s">
        <v>85</v>
      </c>
      <c r="AW273" s="12" t="s">
        <v>32</v>
      </c>
      <c r="AX273" s="12" t="s">
        <v>76</v>
      </c>
      <c r="AY273" s="161" t="s">
        <v>190</v>
      </c>
    </row>
    <row r="274" spans="2:65" s="12" customFormat="1">
      <c r="B274" s="160"/>
      <c r="D274" s="153" t="s">
        <v>256</v>
      </c>
      <c r="E274" s="161" t="s">
        <v>1</v>
      </c>
      <c r="F274" s="162" t="s">
        <v>1454</v>
      </c>
      <c r="H274" s="163">
        <v>671.125</v>
      </c>
      <c r="I274" s="164"/>
      <c r="L274" s="160"/>
      <c r="M274" s="165"/>
      <c r="T274" s="166"/>
      <c r="AT274" s="161" t="s">
        <v>256</v>
      </c>
      <c r="AU274" s="161" t="s">
        <v>85</v>
      </c>
      <c r="AV274" s="12" t="s">
        <v>85</v>
      </c>
      <c r="AW274" s="12" t="s">
        <v>32</v>
      </c>
      <c r="AX274" s="12" t="s">
        <v>76</v>
      </c>
      <c r="AY274" s="161" t="s">
        <v>190</v>
      </c>
    </row>
    <row r="275" spans="2:65" s="12" customFormat="1">
      <c r="B275" s="160"/>
      <c r="D275" s="153" t="s">
        <v>256</v>
      </c>
      <c r="E275" s="161" t="s">
        <v>1</v>
      </c>
      <c r="F275" s="162" t="s">
        <v>1455</v>
      </c>
      <c r="H275" s="163">
        <v>593.17999999999995</v>
      </c>
      <c r="I275" s="164"/>
      <c r="L275" s="160"/>
      <c r="M275" s="165"/>
      <c r="T275" s="166"/>
      <c r="AT275" s="161" t="s">
        <v>256</v>
      </c>
      <c r="AU275" s="161" t="s">
        <v>85</v>
      </c>
      <c r="AV275" s="12" t="s">
        <v>85</v>
      </c>
      <c r="AW275" s="12" t="s">
        <v>32</v>
      </c>
      <c r="AX275" s="12" t="s">
        <v>76</v>
      </c>
      <c r="AY275" s="161" t="s">
        <v>190</v>
      </c>
    </row>
    <row r="276" spans="2:65" s="12" customFormat="1">
      <c r="B276" s="160"/>
      <c r="D276" s="153" t="s">
        <v>256</v>
      </c>
      <c r="E276" s="161" t="s">
        <v>1</v>
      </c>
      <c r="F276" s="162" t="s">
        <v>1456</v>
      </c>
      <c r="H276" s="163">
        <v>372.9</v>
      </c>
      <c r="I276" s="164"/>
      <c r="L276" s="160"/>
      <c r="M276" s="165"/>
      <c r="T276" s="166"/>
      <c r="AT276" s="161" t="s">
        <v>256</v>
      </c>
      <c r="AU276" s="161" t="s">
        <v>85</v>
      </c>
      <c r="AV276" s="12" t="s">
        <v>85</v>
      </c>
      <c r="AW276" s="12" t="s">
        <v>32</v>
      </c>
      <c r="AX276" s="12" t="s">
        <v>76</v>
      </c>
      <c r="AY276" s="161" t="s">
        <v>190</v>
      </c>
    </row>
    <row r="277" spans="2:65" s="14" customFormat="1">
      <c r="B277" s="173"/>
      <c r="D277" s="153" t="s">
        <v>256</v>
      </c>
      <c r="E277" s="174" t="s">
        <v>1</v>
      </c>
      <c r="F277" s="175" t="s">
        <v>267</v>
      </c>
      <c r="H277" s="176">
        <v>2360.5149999999999</v>
      </c>
      <c r="I277" s="177"/>
      <c r="L277" s="173"/>
      <c r="M277" s="178"/>
      <c r="T277" s="179"/>
      <c r="AT277" s="174" t="s">
        <v>256</v>
      </c>
      <c r="AU277" s="174" t="s">
        <v>85</v>
      </c>
      <c r="AV277" s="14" t="s">
        <v>217</v>
      </c>
      <c r="AW277" s="14" t="s">
        <v>32</v>
      </c>
      <c r="AX277" s="14" t="s">
        <v>83</v>
      </c>
      <c r="AY277" s="174" t="s">
        <v>190</v>
      </c>
    </row>
    <row r="278" spans="2:65" s="1" customFormat="1" ht="49.15" customHeight="1">
      <c r="B278" s="32"/>
      <c r="C278" s="136" t="s">
        <v>268</v>
      </c>
      <c r="D278" s="136" t="s">
        <v>193</v>
      </c>
      <c r="E278" s="137" t="s">
        <v>1457</v>
      </c>
      <c r="F278" s="138" t="s">
        <v>1458</v>
      </c>
      <c r="G278" s="139" t="s">
        <v>284</v>
      </c>
      <c r="H278" s="140">
        <v>39.182000000000002</v>
      </c>
      <c r="I278" s="141"/>
      <c r="J278" s="142">
        <f>ROUND(I278*H278,2)</f>
        <v>0</v>
      </c>
      <c r="K278" s="138" t="s">
        <v>197</v>
      </c>
      <c r="L278" s="32"/>
      <c r="M278" s="143" t="s">
        <v>1</v>
      </c>
      <c r="N278" s="144" t="s">
        <v>41</v>
      </c>
      <c r="P278" s="145">
        <f>O278*H278</f>
        <v>0</v>
      </c>
      <c r="Q278" s="145">
        <v>0</v>
      </c>
      <c r="R278" s="145">
        <f>Q278*H278</f>
        <v>0</v>
      </c>
      <c r="S278" s="145">
        <v>0</v>
      </c>
      <c r="T278" s="146">
        <f>S278*H278</f>
        <v>0</v>
      </c>
      <c r="AR278" s="147" t="s">
        <v>217</v>
      </c>
      <c r="AT278" s="147" t="s">
        <v>193</v>
      </c>
      <c r="AU278" s="147" t="s">
        <v>85</v>
      </c>
      <c r="AY278" s="17" t="s">
        <v>190</v>
      </c>
      <c r="BE278" s="148">
        <f>IF(N278="základní",J278,0)</f>
        <v>0</v>
      </c>
      <c r="BF278" s="148">
        <f>IF(N278="snížená",J278,0)</f>
        <v>0</v>
      </c>
      <c r="BG278" s="148">
        <f>IF(N278="zákl. přenesená",J278,0)</f>
        <v>0</v>
      </c>
      <c r="BH278" s="148">
        <f>IF(N278="sníž. přenesená",J278,0)</f>
        <v>0</v>
      </c>
      <c r="BI278" s="148">
        <f>IF(N278="nulová",J278,0)</f>
        <v>0</v>
      </c>
      <c r="BJ278" s="17" t="s">
        <v>83</v>
      </c>
      <c r="BK278" s="148">
        <f>ROUND(I278*H278,2)</f>
        <v>0</v>
      </c>
      <c r="BL278" s="17" t="s">
        <v>217</v>
      </c>
      <c r="BM278" s="147" t="s">
        <v>1459</v>
      </c>
    </row>
    <row r="279" spans="2:65" s="1" customFormat="1">
      <c r="B279" s="32"/>
      <c r="D279" s="149" t="s">
        <v>200</v>
      </c>
      <c r="F279" s="150" t="s">
        <v>1460</v>
      </c>
      <c r="I279" s="151"/>
      <c r="L279" s="32"/>
      <c r="M279" s="152"/>
      <c r="T279" s="56"/>
      <c r="AT279" s="17" t="s">
        <v>200</v>
      </c>
      <c r="AU279" s="17" t="s">
        <v>85</v>
      </c>
    </row>
    <row r="280" spans="2:65" s="12" customFormat="1">
      <c r="B280" s="160"/>
      <c r="D280" s="153" t="s">
        <v>256</v>
      </c>
      <c r="E280" s="161" t="s">
        <v>1</v>
      </c>
      <c r="F280" s="162" t="s">
        <v>1461</v>
      </c>
      <c r="H280" s="163">
        <v>28.131</v>
      </c>
      <c r="I280" s="164"/>
      <c r="L280" s="160"/>
      <c r="M280" s="165"/>
      <c r="T280" s="166"/>
      <c r="AT280" s="161" t="s">
        <v>256</v>
      </c>
      <c r="AU280" s="161" t="s">
        <v>85</v>
      </c>
      <c r="AV280" s="12" t="s">
        <v>85</v>
      </c>
      <c r="AW280" s="12" t="s">
        <v>32</v>
      </c>
      <c r="AX280" s="12" t="s">
        <v>76</v>
      </c>
      <c r="AY280" s="161" t="s">
        <v>190</v>
      </c>
    </row>
    <row r="281" spans="2:65" s="12" customFormat="1">
      <c r="B281" s="160"/>
      <c r="D281" s="153" t="s">
        <v>256</v>
      </c>
      <c r="E281" s="161" t="s">
        <v>1</v>
      </c>
      <c r="F281" s="162" t="s">
        <v>1462</v>
      </c>
      <c r="H281" s="163">
        <v>11.051</v>
      </c>
      <c r="I281" s="164"/>
      <c r="L281" s="160"/>
      <c r="M281" s="165"/>
      <c r="T281" s="166"/>
      <c r="AT281" s="161" t="s">
        <v>256</v>
      </c>
      <c r="AU281" s="161" t="s">
        <v>85</v>
      </c>
      <c r="AV281" s="12" t="s">
        <v>85</v>
      </c>
      <c r="AW281" s="12" t="s">
        <v>32</v>
      </c>
      <c r="AX281" s="12" t="s">
        <v>76</v>
      </c>
      <c r="AY281" s="161" t="s">
        <v>190</v>
      </c>
    </row>
    <row r="282" spans="2:65" s="14" customFormat="1">
      <c r="B282" s="173"/>
      <c r="D282" s="153" t="s">
        <v>256</v>
      </c>
      <c r="E282" s="174" t="s">
        <v>1</v>
      </c>
      <c r="F282" s="175" t="s">
        <v>267</v>
      </c>
      <c r="H282" s="176">
        <v>39.182000000000002</v>
      </c>
      <c r="I282" s="177"/>
      <c r="L282" s="173"/>
      <c r="M282" s="178"/>
      <c r="T282" s="179"/>
      <c r="AT282" s="174" t="s">
        <v>256</v>
      </c>
      <c r="AU282" s="174" t="s">
        <v>85</v>
      </c>
      <c r="AV282" s="14" t="s">
        <v>217</v>
      </c>
      <c r="AW282" s="14" t="s">
        <v>32</v>
      </c>
      <c r="AX282" s="14" t="s">
        <v>83</v>
      </c>
      <c r="AY282" s="174" t="s">
        <v>190</v>
      </c>
    </row>
    <row r="283" spans="2:65" s="1" customFormat="1" ht="44.25" customHeight="1">
      <c r="B283" s="32"/>
      <c r="C283" s="136" t="s">
        <v>275</v>
      </c>
      <c r="D283" s="136" t="s">
        <v>193</v>
      </c>
      <c r="E283" s="137" t="s">
        <v>1463</v>
      </c>
      <c r="F283" s="138" t="s">
        <v>1464</v>
      </c>
      <c r="G283" s="139" t="s">
        <v>284</v>
      </c>
      <c r="H283" s="140">
        <v>7.0330000000000004</v>
      </c>
      <c r="I283" s="141"/>
      <c r="J283" s="142">
        <f>ROUND(I283*H283,2)</f>
        <v>0</v>
      </c>
      <c r="K283" s="138" t="s">
        <v>197</v>
      </c>
      <c r="L283" s="32"/>
      <c r="M283" s="143" t="s">
        <v>1</v>
      </c>
      <c r="N283" s="144" t="s">
        <v>41</v>
      </c>
      <c r="P283" s="145">
        <f>O283*H283</f>
        <v>0</v>
      </c>
      <c r="Q283" s="145">
        <v>0</v>
      </c>
      <c r="R283" s="145">
        <f>Q283*H283</f>
        <v>0</v>
      </c>
      <c r="S283" s="145">
        <v>0</v>
      </c>
      <c r="T283" s="146">
        <f>S283*H283</f>
        <v>0</v>
      </c>
      <c r="AR283" s="147" t="s">
        <v>217</v>
      </c>
      <c r="AT283" s="147" t="s">
        <v>193</v>
      </c>
      <c r="AU283" s="147" t="s">
        <v>85</v>
      </c>
      <c r="AY283" s="17" t="s">
        <v>190</v>
      </c>
      <c r="BE283" s="148">
        <f>IF(N283="základní",J283,0)</f>
        <v>0</v>
      </c>
      <c r="BF283" s="148">
        <f>IF(N283="snížená",J283,0)</f>
        <v>0</v>
      </c>
      <c r="BG283" s="148">
        <f>IF(N283="zákl. přenesená",J283,0)</f>
        <v>0</v>
      </c>
      <c r="BH283" s="148">
        <f>IF(N283="sníž. přenesená",J283,0)</f>
        <v>0</v>
      </c>
      <c r="BI283" s="148">
        <f>IF(N283="nulová",J283,0)</f>
        <v>0</v>
      </c>
      <c r="BJ283" s="17" t="s">
        <v>83</v>
      </c>
      <c r="BK283" s="148">
        <f>ROUND(I283*H283,2)</f>
        <v>0</v>
      </c>
      <c r="BL283" s="17" t="s">
        <v>217</v>
      </c>
      <c r="BM283" s="147" t="s">
        <v>1465</v>
      </c>
    </row>
    <row r="284" spans="2:65" s="1" customFormat="1">
      <c r="B284" s="32"/>
      <c r="D284" s="149" t="s">
        <v>200</v>
      </c>
      <c r="F284" s="150" t="s">
        <v>1466</v>
      </c>
      <c r="I284" s="151"/>
      <c r="L284" s="32"/>
      <c r="M284" s="152"/>
      <c r="T284" s="56"/>
      <c r="AT284" s="17" t="s">
        <v>200</v>
      </c>
      <c r="AU284" s="17" t="s">
        <v>85</v>
      </c>
    </row>
    <row r="285" spans="2:65" s="12" customFormat="1">
      <c r="B285" s="160"/>
      <c r="D285" s="153" t="s">
        <v>256</v>
      </c>
      <c r="E285" s="161" t="s">
        <v>1</v>
      </c>
      <c r="F285" s="162" t="s">
        <v>1467</v>
      </c>
      <c r="H285" s="163">
        <v>7.0330000000000004</v>
      </c>
      <c r="I285" s="164"/>
      <c r="L285" s="160"/>
      <c r="M285" s="165"/>
      <c r="T285" s="166"/>
      <c r="AT285" s="161" t="s">
        <v>256</v>
      </c>
      <c r="AU285" s="161" t="s">
        <v>85</v>
      </c>
      <c r="AV285" s="12" t="s">
        <v>85</v>
      </c>
      <c r="AW285" s="12" t="s">
        <v>32</v>
      </c>
      <c r="AX285" s="12" t="s">
        <v>83</v>
      </c>
      <c r="AY285" s="161" t="s">
        <v>190</v>
      </c>
    </row>
    <row r="286" spans="2:65" s="1" customFormat="1" ht="21.75" customHeight="1">
      <c r="B286" s="32"/>
      <c r="C286" s="136" t="s">
        <v>250</v>
      </c>
      <c r="D286" s="136" t="s">
        <v>193</v>
      </c>
      <c r="E286" s="137" t="s">
        <v>562</v>
      </c>
      <c r="F286" s="138" t="s">
        <v>563</v>
      </c>
      <c r="G286" s="139" t="s">
        <v>253</v>
      </c>
      <c r="H286" s="140">
        <v>73.2</v>
      </c>
      <c r="I286" s="141"/>
      <c r="J286" s="142">
        <f>ROUND(I286*H286,2)</f>
        <v>0</v>
      </c>
      <c r="K286" s="138" t="s">
        <v>1</v>
      </c>
      <c r="L286" s="32"/>
      <c r="M286" s="143" t="s">
        <v>1</v>
      </c>
      <c r="N286" s="144" t="s">
        <v>41</v>
      </c>
      <c r="P286" s="145">
        <f>O286*H286</f>
        <v>0</v>
      </c>
      <c r="Q286" s="145">
        <v>0</v>
      </c>
      <c r="R286" s="145">
        <f>Q286*H286</f>
        <v>0</v>
      </c>
      <c r="S286" s="145">
        <v>0</v>
      </c>
      <c r="T286" s="146">
        <f>S286*H286</f>
        <v>0</v>
      </c>
      <c r="AR286" s="147" t="s">
        <v>217</v>
      </c>
      <c r="AT286" s="147" t="s">
        <v>193</v>
      </c>
      <c r="AU286" s="147" t="s">
        <v>85</v>
      </c>
      <c r="AY286" s="17" t="s">
        <v>190</v>
      </c>
      <c r="BE286" s="148">
        <f>IF(N286="základní",J286,0)</f>
        <v>0</v>
      </c>
      <c r="BF286" s="148">
        <f>IF(N286="snížená",J286,0)</f>
        <v>0</v>
      </c>
      <c r="BG286" s="148">
        <f>IF(N286="zákl. přenesená",J286,0)</f>
        <v>0</v>
      </c>
      <c r="BH286" s="148">
        <f>IF(N286="sníž. přenesená",J286,0)</f>
        <v>0</v>
      </c>
      <c r="BI286" s="148">
        <f>IF(N286="nulová",J286,0)</f>
        <v>0</v>
      </c>
      <c r="BJ286" s="17" t="s">
        <v>83</v>
      </c>
      <c r="BK286" s="148">
        <f>ROUND(I286*H286,2)</f>
        <v>0</v>
      </c>
      <c r="BL286" s="17" t="s">
        <v>217</v>
      </c>
      <c r="BM286" s="147" t="s">
        <v>1468</v>
      </c>
    </row>
    <row r="287" spans="2:65" s="12" customFormat="1">
      <c r="B287" s="160"/>
      <c r="D287" s="153" t="s">
        <v>256</v>
      </c>
      <c r="E287" s="161" t="s">
        <v>1</v>
      </c>
      <c r="F287" s="162" t="s">
        <v>1469</v>
      </c>
      <c r="H287" s="163">
        <v>73.2</v>
      </c>
      <c r="I287" s="164"/>
      <c r="L287" s="160"/>
      <c r="M287" s="165"/>
      <c r="T287" s="166"/>
      <c r="AT287" s="161" t="s">
        <v>256</v>
      </c>
      <c r="AU287" s="161" t="s">
        <v>85</v>
      </c>
      <c r="AV287" s="12" t="s">
        <v>85</v>
      </c>
      <c r="AW287" s="12" t="s">
        <v>32</v>
      </c>
      <c r="AX287" s="12" t="s">
        <v>83</v>
      </c>
      <c r="AY287" s="161" t="s">
        <v>190</v>
      </c>
    </row>
    <row r="288" spans="2:65" s="1" customFormat="1" ht="24.2" customHeight="1">
      <c r="B288" s="32"/>
      <c r="C288" s="136" t="s">
        <v>643</v>
      </c>
      <c r="D288" s="136" t="s">
        <v>193</v>
      </c>
      <c r="E288" s="137" t="s">
        <v>566</v>
      </c>
      <c r="F288" s="138" t="s">
        <v>567</v>
      </c>
      <c r="G288" s="139" t="s">
        <v>253</v>
      </c>
      <c r="H288" s="140">
        <v>73.2</v>
      </c>
      <c r="I288" s="141"/>
      <c r="J288" s="142">
        <f>ROUND(I288*H288,2)</f>
        <v>0</v>
      </c>
      <c r="K288" s="138" t="s">
        <v>1</v>
      </c>
      <c r="L288" s="32"/>
      <c r="M288" s="143" t="s">
        <v>1</v>
      </c>
      <c r="N288" s="144" t="s">
        <v>41</v>
      </c>
      <c r="P288" s="145">
        <f>O288*H288</f>
        <v>0</v>
      </c>
      <c r="Q288" s="145">
        <v>0</v>
      </c>
      <c r="R288" s="145">
        <f>Q288*H288</f>
        <v>0</v>
      </c>
      <c r="S288" s="145">
        <v>0</v>
      </c>
      <c r="T288" s="146">
        <f>S288*H288</f>
        <v>0</v>
      </c>
      <c r="AR288" s="147" t="s">
        <v>217</v>
      </c>
      <c r="AT288" s="147" t="s">
        <v>193</v>
      </c>
      <c r="AU288" s="147" t="s">
        <v>85</v>
      </c>
      <c r="AY288" s="17" t="s">
        <v>190</v>
      </c>
      <c r="BE288" s="148">
        <f>IF(N288="základní",J288,0)</f>
        <v>0</v>
      </c>
      <c r="BF288" s="148">
        <f>IF(N288="snížená",J288,0)</f>
        <v>0</v>
      </c>
      <c r="BG288" s="148">
        <f>IF(N288="zákl. přenesená",J288,0)</f>
        <v>0</v>
      </c>
      <c r="BH288" s="148">
        <f>IF(N288="sníž. přenesená",J288,0)</f>
        <v>0</v>
      </c>
      <c r="BI288" s="148">
        <f>IF(N288="nulová",J288,0)</f>
        <v>0</v>
      </c>
      <c r="BJ288" s="17" t="s">
        <v>83</v>
      </c>
      <c r="BK288" s="148">
        <f>ROUND(I288*H288,2)</f>
        <v>0</v>
      </c>
      <c r="BL288" s="17" t="s">
        <v>217</v>
      </c>
      <c r="BM288" s="147" t="s">
        <v>1470</v>
      </c>
    </row>
    <row r="289" spans="2:65" s="1" customFormat="1" ht="62.65" customHeight="1">
      <c r="B289" s="32"/>
      <c r="C289" s="136" t="s">
        <v>649</v>
      </c>
      <c r="D289" s="136" t="s">
        <v>193</v>
      </c>
      <c r="E289" s="137" t="s">
        <v>569</v>
      </c>
      <c r="F289" s="138" t="s">
        <v>570</v>
      </c>
      <c r="G289" s="139" t="s">
        <v>284</v>
      </c>
      <c r="H289" s="140">
        <v>1844.508</v>
      </c>
      <c r="I289" s="141"/>
      <c r="J289" s="142">
        <f>ROUND(I289*H289,2)</f>
        <v>0</v>
      </c>
      <c r="K289" s="138" t="s">
        <v>197</v>
      </c>
      <c r="L289" s="32"/>
      <c r="M289" s="143" t="s">
        <v>1</v>
      </c>
      <c r="N289" s="144" t="s">
        <v>41</v>
      </c>
      <c r="P289" s="145">
        <f>O289*H289</f>
        <v>0</v>
      </c>
      <c r="Q289" s="145">
        <v>0</v>
      </c>
      <c r="R289" s="145">
        <f>Q289*H289</f>
        <v>0</v>
      </c>
      <c r="S289" s="145">
        <v>0</v>
      </c>
      <c r="T289" s="146">
        <f>S289*H289</f>
        <v>0</v>
      </c>
      <c r="AR289" s="147" t="s">
        <v>217</v>
      </c>
      <c r="AT289" s="147" t="s">
        <v>193</v>
      </c>
      <c r="AU289" s="147" t="s">
        <v>85</v>
      </c>
      <c r="AY289" s="17" t="s">
        <v>190</v>
      </c>
      <c r="BE289" s="148">
        <f>IF(N289="základní",J289,0)</f>
        <v>0</v>
      </c>
      <c r="BF289" s="148">
        <f>IF(N289="snížená",J289,0)</f>
        <v>0</v>
      </c>
      <c r="BG289" s="148">
        <f>IF(N289="zákl. přenesená",J289,0)</f>
        <v>0</v>
      </c>
      <c r="BH289" s="148">
        <f>IF(N289="sníž. přenesená",J289,0)</f>
        <v>0</v>
      </c>
      <c r="BI289" s="148">
        <f>IF(N289="nulová",J289,0)</f>
        <v>0</v>
      </c>
      <c r="BJ289" s="17" t="s">
        <v>83</v>
      </c>
      <c r="BK289" s="148">
        <f>ROUND(I289*H289,2)</f>
        <v>0</v>
      </c>
      <c r="BL289" s="17" t="s">
        <v>217</v>
      </c>
      <c r="BM289" s="147" t="s">
        <v>1471</v>
      </c>
    </row>
    <row r="290" spans="2:65" s="1" customFormat="1">
      <c r="B290" s="32"/>
      <c r="D290" s="149" t="s">
        <v>200</v>
      </c>
      <c r="F290" s="150" t="s">
        <v>572</v>
      </c>
      <c r="I290" s="151"/>
      <c r="L290" s="32"/>
      <c r="M290" s="152"/>
      <c r="T290" s="56"/>
      <c r="AT290" s="17" t="s">
        <v>200</v>
      </c>
      <c r="AU290" s="17" t="s">
        <v>85</v>
      </c>
    </row>
    <row r="291" spans="2:65" s="13" customFormat="1">
      <c r="B291" s="167"/>
      <c r="D291" s="153" t="s">
        <v>256</v>
      </c>
      <c r="E291" s="168" t="s">
        <v>1</v>
      </c>
      <c r="F291" s="169" t="s">
        <v>573</v>
      </c>
      <c r="H291" s="168" t="s">
        <v>1</v>
      </c>
      <c r="I291" s="170"/>
      <c r="L291" s="167"/>
      <c r="M291" s="171"/>
      <c r="T291" s="172"/>
      <c r="AT291" s="168" t="s">
        <v>256</v>
      </c>
      <c r="AU291" s="168" t="s">
        <v>85</v>
      </c>
      <c r="AV291" s="13" t="s">
        <v>83</v>
      </c>
      <c r="AW291" s="13" t="s">
        <v>32</v>
      </c>
      <c r="AX291" s="13" t="s">
        <v>76</v>
      </c>
      <c r="AY291" s="168" t="s">
        <v>190</v>
      </c>
    </row>
    <row r="292" spans="2:65" s="12" customFormat="1">
      <c r="B292" s="160"/>
      <c r="D292" s="153" t="s">
        <v>256</v>
      </c>
      <c r="E292" s="161" t="s">
        <v>1</v>
      </c>
      <c r="F292" s="162" t="s">
        <v>1472</v>
      </c>
      <c r="H292" s="163">
        <v>1844.508</v>
      </c>
      <c r="I292" s="164"/>
      <c r="L292" s="160"/>
      <c r="M292" s="165"/>
      <c r="T292" s="166"/>
      <c r="AT292" s="161" t="s">
        <v>256</v>
      </c>
      <c r="AU292" s="161" t="s">
        <v>85</v>
      </c>
      <c r="AV292" s="12" t="s">
        <v>85</v>
      </c>
      <c r="AW292" s="12" t="s">
        <v>32</v>
      </c>
      <c r="AX292" s="12" t="s">
        <v>83</v>
      </c>
      <c r="AY292" s="161" t="s">
        <v>190</v>
      </c>
    </row>
    <row r="293" spans="2:65" s="1" customFormat="1" ht="62.65" customHeight="1">
      <c r="B293" s="32"/>
      <c r="C293" s="136" t="s">
        <v>656</v>
      </c>
      <c r="D293" s="136" t="s">
        <v>193</v>
      </c>
      <c r="E293" s="137" t="s">
        <v>344</v>
      </c>
      <c r="F293" s="138" t="s">
        <v>345</v>
      </c>
      <c r="G293" s="139" t="s">
        <v>284</v>
      </c>
      <c r="H293" s="140">
        <v>50</v>
      </c>
      <c r="I293" s="141"/>
      <c r="J293" s="142">
        <f>ROUND(I293*H293,2)</f>
        <v>0</v>
      </c>
      <c r="K293" s="138" t="s">
        <v>197</v>
      </c>
      <c r="L293" s="32"/>
      <c r="M293" s="143" t="s">
        <v>1</v>
      </c>
      <c r="N293" s="144" t="s">
        <v>41</v>
      </c>
      <c r="P293" s="145">
        <f>O293*H293</f>
        <v>0</v>
      </c>
      <c r="Q293" s="145">
        <v>0</v>
      </c>
      <c r="R293" s="145">
        <f>Q293*H293</f>
        <v>0</v>
      </c>
      <c r="S293" s="145">
        <v>0</v>
      </c>
      <c r="T293" s="146">
        <f>S293*H293</f>
        <v>0</v>
      </c>
      <c r="AR293" s="147" t="s">
        <v>217</v>
      </c>
      <c r="AT293" s="147" t="s">
        <v>193</v>
      </c>
      <c r="AU293" s="147" t="s">
        <v>85</v>
      </c>
      <c r="AY293" s="17" t="s">
        <v>190</v>
      </c>
      <c r="BE293" s="148">
        <f>IF(N293="základní",J293,0)</f>
        <v>0</v>
      </c>
      <c r="BF293" s="148">
        <f>IF(N293="snížená",J293,0)</f>
        <v>0</v>
      </c>
      <c r="BG293" s="148">
        <f>IF(N293="zákl. přenesená",J293,0)</f>
        <v>0</v>
      </c>
      <c r="BH293" s="148">
        <f>IF(N293="sníž. přenesená",J293,0)</f>
        <v>0</v>
      </c>
      <c r="BI293" s="148">
        <f>IF(N293="nulová",J293,0)</f>
        <v>0</v>
      </c>
      <c r="BJ293" s="17" t="s">
        <v>83</v>
      </c>
      <c r="BK293" s="148">
        <f>ROUND(I293*H293,2)</f>
        <v>0</v>
      </c>
      <c r="BL293" s="17" t="s">
        <v>217</v>
      </c>
      <c r="BM293" s="147" t="s">
        <v>1473</v>
      </c>
    </row>
    <row r="294" spans="2:65" s="1" customFormat="1">
      <c r="B294" s="32"/>
      <c r="D294" s="149" t="s">
        <v>200</v>
      </c>
      <c r="F294" s="150" t="s">
        <v>347</v>
      </c>
      <c r="I294" s="151"/>
      <c r="L294" s="32"/>
      <c r="M294" s="152"/>
      <c r="T294" s="56"/>
      <c r="AT294" s="17" t="s">
        <v>200</v>
      </c>
      <c r="AU294" s="17" t="s">
        <v>85</v>
      </c>
    </row>
    <row r="295" spans="2:65" s="12" customFormat="1">
      <c r="B295" s="160"/>
      <c r="D295" s="153" t="s">
        <v>256</v>
      </c>
      <c r="E295" s="161" t="s">
        <v>1</v>
      </c>
      <c r="F295" s="162" t="s">
        <v>1474</v>
      </c>
      <c r="H295" s="163">
        <v>50</v>
      </c>
      <c r="I295" s="164"/>
      <c r="L295" s="160"/>
      <c r="M295" s="165"/>
      <c r="T295" s="166"/>
      <c r="AT295" s="161" t="s">
        <v>256</v>
      </c>
      <c r="AU295" s="161" t="s">
        <v>85</v>
      </c>
      <c r="AV295" s="12" t="s">
        <v>85</v>
      </c>
      <c r="AW295" s="12" t="s">
        <v>32</v>
      </c>
      <c r="AX295" s="12" t="s">
        <v>83</v>
      </c>
      <c r="AY295" s="161" t="s">
        <v>190</v>
      </c>
    </row>
    <row r="296" spans="2:65" s="1" customFormat="1" ht="62.65" customHeight="1">
      <c r="B296" s="32"/>
      <c r="C296" s="136" t="s">
        <v>398</v>
      </c>
      <c r="D296" s="136" t="s">
        <v>193</v>
      </c>
      <c r="E296" s="137" t="s">
        <v>575</v>
      </c>
      <c r="F296" s="138" t="s">
        <v>576</v>
      </c>
      <c r="G296" s="139" t="s">
        <v>284</v>
      </c>
      <c r="H296" s="140">
        <v>1477.443</v>
      </c>
      <c r="I296" s="141"/>
      <c r="J296" s="142">
        <f>ROUND(I296*H296,2)</f>
        <v>0</v>
      </c>
      <c r="K296" s="138" t="s">
        <v>197</v>
      </c>
      <c r="L296" s="32"/>
      <c r="M296" s="143" t="s">
        <v>1</v>
      </c>
      <c r="N296" s="144" t="s">
        <v>41</v>
      </c>
      <c r="P296" s="145">
        <f>O296*H296</f>
        <v>0</v>
      </c>
      <c r="Q296" s="145">
        <v>0</v>
      </c>
      <c r="R296" s="145">
        <f>Q296*H296</f>
        <v>0</v>
      </c>
      <c r="S296" s="145">
        <v>0</v>
      </c>
      <c r="T296" s="146">
        <f>S296*H296</f>
        <v>0</v>
      </c>
      <c r="AR296" s="147" t="s">
        <v>217</v>
      </c>
      <c r="AT296" s="147" t="s">
        <v>193</v>
      </c>
      <c r="AU296" s="147" t="s">
        <v>85</v>
      </c>
      <c r="AY296" s="17" t="s">
        <v>190</v>
      </c>
      <c r="BE296" s="148">
        <f>IF(N296="základní",J296,0)</f>
        <v>0</v>
      </c>
      <c r="BF296" s="148">
        <f>IF(N296="snížená",J296,0)</f>
        <v>0</v>
      </c>
      <c r="BG296" s="148">
        <f>IF(N296="zákl. přenesená",J296,0)</f>
        <v>0</v>
      </c>
      <c r="BH296" s="148">
        <f>IF(N296="sníž. přenesená",J296,0)</f>
        <v>0</v>
      </c>
      <c r="BI296" s="148">
        <f>IF(N296="nulová",J296,0)</f>
        <v>0</v>
      </c>
      <c r="BJ296" s="17" t="s">
        <v>83</v>
      </c>
      <c r="BK296" s="148">
        <f>ROUND(I296*H296,2)</f>
        <v>0</v>
      </c>
      <c r="BL296" s="17" t="s">
        <v>217</v>
      </c>
      <c r="BM296" s="147" t="s">
        <v>1475</v>
      </c>
    </row>
    <row r="297" spans="2:65" s="1" customFormat="1">
      <c r="B297" s="32"/>
      <c r="D297" s="149" t="s">
        <v>200</v>
      </c>
      <c r="F297" s="150" t="s">
        <v>578</v>
      </c>
      <c r="I297" s="151"/>
      <c r="L297" s="32"/>
      <c r="M297" s="152"/>
      <c r="T297" s="56"/>
      <c r="AT297" s="17" t="s">
        <v>200</v>
      </c>
      <c r="AU297" s="17" t="s">
        <v>85</v>
      </c>
    </row>
    <row r="298" spans="2:65" s="13" customFormat="1">
      <c r="B298" s="167"/>
      <c r="D298" s="153" t="s">
        <v>256</v>
      </c>
      <c r="E298" s="168" t="s">
        <v>1</v>
      </c>
      <c r="F298" s="169" t="s">
        <v>579</v>
      </c>
      <c r="H298" s="168" t="s">
        <v>1</v>
      </c>
      <c r="I298" s="170"/>
      <c r="L298" s="167"/>
      <c r="M298" s="171"/>
      <c r="T298" s="172"/>
      <c r="AT298" s="168" t="s">
        <v>256</v>
      </c>
      <c r="AU298" s="168" t="s">
        <v>85</v>
      </c>
      <c r="AV298" s="13" t="s">
        <v>83</v>
      </c>
      <c r="AW298" s="13" t="s">
        <v>32</v>
      </c>
      <c r="AX298" s="13" t="s">
        <v>76</v>
      </c>
      <c r="AY298" s="168" t="s">
        <v>190</v>
      </c>
    </row>
    <row r="299" spans="2:65" s="12" customFormat="1">
      <c r="B299" s="160"/>
      <c r="D299" s="153" t="s">
        <v>256</v>
      </c>
      <c r="E299" s="161" t="s">
        <v>1</v>
      </c>
      <c r="F299" s="162" t="s">
        <v>1476</v>
      </c>
      <c r="H299" s="163">
        <v>2360.5149999999999</v>
      </c>
      <c r="I299" s="164"/>
      <c r="L299" s="160"/>
      <c r="M299" s="165"/>
      <c r="T299" s="166"/>
      <c r="AT299" s="161" t="s">
        <v>256</v>
      </c>
      <c r="AU299" s="161" t="s">
        <v>85</v>
      </c>
      <c r="AV299" s="12" t="s">
        <v>85</v>
      </c>
      <c r="AW299" s="12" t="s">
        <v>32</v>
      </c>
      <c r="AX299" s="12" t="s">
        <v>76</v>
      </c>
      <c r="AY299" s="161" t="s">
        <v>190</v>
      </c>
    </row>
    <row r="300" spans="2:65" s="12" customFormat="1">
      <c r="B300" s="160"/>
      <c r="D300" s="153" t="s">
        <v>256</v>
      </c>
      <c r="E300" s="161" t="s">
        <v>1</v>
      </c>
      <c r="F300" s="162" t="s">
        <v>1477</v>
      </c>
      <c r="H300" s="163">
        <v>39.182000000000002</v>
      </c>
      <c r="I300" s="164"/>
      <c r="L300" s="160"/>
      <c r="M300" s="165"/>
      <c r="T300" s="166"/>
      <c r="AT300" s="161" t="s">
        <v>256</v>
      </c>
      <c r="AU300" s="161" t="s">
        <v>85</v>
      </c>
      <c r="AV300" s="12" t="s">
        <v>85</v>
      </c>
      <c r="AW300" s="12" t="s">
        <v>32</v>
      </c>
      <c r="AX300" s="12" t="s">
        <v>76</v>
      </c>
      <c r="AY300" s="161" t="s">
        <v>190</v>
      </c>
    </row>
    <row r="301" spans="2:65" s="13" customFormat="1">
      <c r="B301" s="167"/>
      <c r="D301" s="153" t="s">
        <v>256</v>
      </c>
      <c r="E301" s="168" t="s">
        <v>1</v>
      </c>
      <c r="F301" s="169" t="s">
        <v>582</v>
      </c>
      <c r="H301" s="168" t="s">
        <v>1</v>
      </c>
      <c r="I301" s="170"/>
      <c r="L301" s="167"/>
      <c r="M301" s="171"/>
      <c r="T301" s="172"/>
      <c r="AT301" s="168" t="s">
        <v>256</v>
      </c>
      <c r="AU301" s="168" t="s">
        <v>85</v>
      </c>
      <c r="AV301" s="13" t="s">
        <v>83</v>
      </c>
      <c r="AW301" s="13" t="s">
        <v>32</v>
      </c>
      <c r="AX301" s="13" t="s">
        <v>76</v>
      </c>
      <c r="AY301" s="168" t="s">
        <v>190</v>
      </c>
    </row>
    <row r="302" spans="2:65" s="12" customFormat="1">
      <c r="B302" s="160"/>
      <c r="D302" s="153" t="s">
        <v>256</v>
      </c>
      <c r="E302" s="161" t="s">
        <v>1</v>
      </c>
      <c r="F302" s="162" t="s">
        <v>1478</v>
      </c>
      <c r="H302" s="163">
        <v>-922.25400000000002</v>
      </c>
      <c r="I302" s="164"/>
      <c r="L302" s="160"/>
      <c r="M302" s="165"/>
      <c r="T302" s="166"/>
      <c r="AT302" s="161" t="s">
        <v>256</v>
      </c>
      <c r="AU302" s="161" t="s">
        <v>85</v>
      </c>
      <c r="AV302" s="12" t="s">
        <v>85</v>
      </c>
      <c r="AW302" s="12" t="s">
        <v>32</v>
      </c>
      <c r="AX302" s="12" t="s">
        <v>76</v>
      </c>
      <c r="AY302" s="161" t="s">
        <v>190</v>
      </c>
    </row>
    <row r="303" spans="2:65" s="14" customFormat="1">
      <c r="B303" s="173"/>
      <c r="D303" s="153" t="s">
        <v>256</v>
      </c>
      <c r="E303" s="174" t="s">
        <v>1</v>
      </c>
      <c r="F303" s="175" t="s">
        <v>267</v>
      </c>
      <c r="H303" s="176">
        <v>1477.443</v>
      </c>
      <c r="I303" s="177"/>
      <c r="L303" s="173"/>
      <c r="M303" s="178"/>
      <c r="T303" s="179"/>
      <c r="AT303" s="174" t="s">
        <v>256</v>
      </c>
      <c r="AU303" s="174" t="s">
        <v>85</v>
      </c>
      <c r="AV303" s="14" t="s">
        <v>217</v>
      </c>
      <c r="AW303" s="14" t="s">
        <v>32</v>
      </c>
      <c r="AX303" s="14" t="s">
        <v>83</v>
      </c>
      <c r="AY303" s="174" t="s">
        <v>190</v>
      </c>
    </row>
    <row r="304" spans="2:65" s="1" customFormat="1" ht="62.65" customHeight="1">
      <c r="B304" s="32"/>
      <c r="C304" s="136" t="s">
        <v>403</v>
      </c>
      <c r="D304" s="136" t="s">
        <v>193</v>
      </c>
      <c r="E304" s="137" t="s">
        <v>361</v>
      </c>
      <c r="F304" s="138" t="s">
        <v>362</v>
      </c>
      <c r="G304" s="139" t="s">
        <v>284</v>
      </c>
      <c r="H304" s="140">
        <v>7.0330000000000004</v>
      </c>
      <c r="I304" s="141"/>
      <c r="J304" s="142">
        <f>ROUND(I304*H304,2)</f>
        <v>0</v>
      </c>
      <c r="K304" s="138" t="s">
        <v>197</v>
      </c>
      <c r="L304" s="32"/>
      <c r="M304" s="143" t="s">
        <v>1</v>
      </c>
      <c r="N304" s="144" t="s">
        <v>41</v>
      </c>
      <c r="P304" s="145">
        <f>O304*H304</f>
        <v>0</v>
      </c>
      <c r="Q304" s="145">
        <v>0</v>
      </c>
      <c r="R304" s="145">
        <f>Q304*H304</f>
        <v>0</v>
      </c>
      <c r="S304" s="145">
        <v>0</v>
      </c>
      <c r="T304" s="146">
        <f>S304*H304</f>
        <v>0</v>
      </c>
      <c r="AR304" s="147" t="s">
        <v>217</v>
      </c>
      <c r="AT304" s="147" t="s">
        <v>193</v>
      </c>
      <c r="AU304" s="147" t="s">
        <v>85</v>
      </c>
      <c r="AY304" s="17" t="s">
        <v>190</v>
      </c>
      <c r="BE304" s="148">
        <f>IF(N304="základní",J304,0)</f>
        <v>0</v>
      </c>
      <c r="BF304" s="148">
        <f>IF(N304="snížená",J304,0)</f>
        <v>0</v>
      </c>
      <c r="BG304" s="148">
        <f>IF(N304="zákl. přenesená",J304,0)</f>
        <v>0</v>
      </c>
      <c r="BH304" s="148">
        <f>IF(N304="sníž. přenesená",J304,0)</f>
        <v>0</v>
      </c>
      <c r="BI304" s="148">
        <f>IF(N304="nulová",J304,0)</f>
        <v>0</v>
      </c>
      <c r="BJ304" s="17" t="s">
        <v>83</v>
      </c>
      <c r="BK304" s="148">
        <f>ROUND(I304*H304,2)</f>
        <v>0</v>
      </c>
      <c r="BL304" s="17" t="s">
        <v>217</v>
      </c>
      <c r="BM304" s="147" t="s">
        <v>1479</v>
      </c>
    </row>
    <row r="305" spans="2:65" s="1" customFormat="1">
      <c r="B305" s="32"/>
      <c r="D305" s="149" t="s">
        <v>200</v>
      </c>
      <c r="F305" s="150" t="s">
        <v>364</v>
      </c>
      <c r="I305" s="151"/>
      <c r="L305" s="32"/>
      <c r="M305" s="152"/>
      <c r="T305" s="56"/>
      <c r="AT305" s="17" t="s">
        <v>200</v>
      </c>
      <c r="AU305" s="17" t="s">
        <v>85</v>
      </c>
    </row>
    <row r="306" spans="2:65" s="13" customFormat="1">
      <c r="B306" s="167"/>
      <c r="D306" s="153" t="s">
        <v>256</v>
      </c>
      <c r="E306" s="168" t="s">
        <v>1</v>
      </c>
      <c r="F306" s="169" t="s">
        <v>585</v>
      </c>
      <c r="H306" s="168" t="s">
        <v>1</v>
      </c>
      <c r="I306" s="170"/>
      <c r="L306" s="167"/>
      <c r="M306" s="171"/>
      <c r="T306" s="172"/>
      <c r="AT306" s="168" t="s">
        <v>256</v>
      </c>
      <c r="AU306" s="168" t="s">
        <v>85</v>
      </c>
      <c r="AV306" s="13" t="s">
        <v>83</v>
      </c>
      <c r="AW306" s="13" t="s">
        <v>32</v>
      </c>
      <c r="AX306" s="13" t="s">
        <v>76</v>
      </c>
      <c r="AY306" s="168" t="s">
        <v>190</v>
      </c>
    </row>
    <row r="307" spans="2:65" s="12" customFormat="1">
      <c r="B307" s="160"/>
      <c r="D307" s="153" t="s">
        <v>256</v>
      </c>
      <c r="E307" s="161" t="s">
        <v>1</v>
      </c>
      <c r="F307" s="162" t="s">
        <v>1480</v>
      </c>
      <c r="H307" s="163">
        <v>7.0330000000000004</v>
      </c>
      <c r="I307" s="164"/>
      <c r="L307" s="160"/>
      <c r="M307" s="165"/>
      <c r="T307" s="166"/>
      <c r="AT307" s="161" t="s">
        <v>256</v>
      </c>
      <c r="AU307" s="161" t="s">
        <v>85</v>
      </c>
      <c r="AV307" s="12" t="s">
        <v>85</v>
      </c>
      <c r="AW307" s="12" t="s">
        <v>32</v>
      </c>
      <c r="AX307" s="12" t="s">
        <v>83</v>
      </c>
      <c r="AY307" s="161" t="s">
        <v>190</v>
      </c>
    </row>
    <row r="308" spans="2:65" s="1" customFormat="1" ht="44.25" customHeight="1">
      <c r="B308" s="32"/>
      <c r="C308" s="136" t="s">
        <v>290</v>
      </c>
      <c r="D308" s="136" t="s">
        <v>193</v>
      </c>
      <c r="E308" s="137" t="s">
        <v>373</v>
      </c>
      <c r="F308" s="138" t="s">
        <v>374</v>
      </c>
      <c r="G308" s="139" t="s">
        <v>284</v>
      </c>
      <c r="H308" s="140">
        <v>50</v>
      </c>
      <c r="I308" s="141"/>
      <c r="J308" s="142">
        <f>ROUND(I308*H308,2)</f>
        <v>0</v>
      </c>
      <c r="K308" s="138" t="s">
        <v>197</v>
      </c>
      <c r="L308" s="32"/>
      <c r="M308" s="143" t="s">
        <v>1</v>
      </c>
      <c r="N308" s="144" t="s">
        <v>41</v>
      </c>
      <c r="P308" s="145">
        <f>O308*H308</f>
        <v>0</v>
      </c>
      <c r="Q308" s="145">
        <v>0</v>
      </c>
      <c r="R308" s="145">
        <f>Q308*H308</f>
        <v>0</v>
      </c>
      <c r="S308" s="145">
        <v>0</v>
      </c>
      <c r="T308" s="146">
        <f>S308*H308</f>
        <v>0</v>
      </c>
      <c r="AR308" s="147" t="s">
        <v>217</v>
      </c>
      <c r="AT308" s="147" t="s">
        <v>193</v>
      </c>
      <c r="AU308" s="147" t="s">
        <v>85</v>
      </c>
      <c r="AY308" s="17" t="s">
        <v>190</v>
      </c>
      <c r="BE308" s="148">
        <f>IF(N308="základní",J308,0)</f>
        <v>0</v>
      </c>
      <c r="BF308" s="148">
        <f>IF(N308="snížená",J308,0)</f>
        <v>0</v>
      </c>
      <c r="BG308" s="148">
        <f>IF(N308="zákl. přenesená",J308,0)</f>
        <v>0</v>
      </c>
      <c r="BH308" s="148">
        <f>IF(N308="sníž. přenesená",J308,0)</f>
        <v>0</v>
      </c>
      <c r="BI308" s="148">
        <f>IF(N308="nulová",J308,0)</f>
        <v>0</v>
      </c>
      <c r="BJ308" s="17" t="s">
        <v>83</v>
      </c>
      <c r="BK308" s="148">
        <f>ROUND(I308*H308,2)</f>
        <v>0</v>
      </c>
      <c r="BL308" s="17" t="s">
        <v>217</v>
      </c>
      <c r="BM308" s="147" t="s">
        <v>1481</v>
      </c>
    </row>
    <row r="309" spans="2:65" s="1" customFormat="1">
      <c r="B309" s="32"/>
      <c r="D309" s="149" t="s">
        <v>200</v>
      </c>
      <c r="F309" s="150" t="s">
        <v>376</v>
      </c>
      <c r="I309" s="151"/>
      <c r="L309" s="32"/>
      <c r="M309" s="152"/>
      <c r="T309" s="56"/>
      <c r="AT309" s="17" t="s">
        <v>200</v>
      </c>
      <c r="AU309" s="17" t="s">
        <v>85</v>
      </c>
    </row>
    <row r="310" spans="2:65" s="12" customFormat="1">
      <c r="B310" s="160"/>
      <c r="D310" s="153" t="s">
        <v>256</v>
      </c>
      <c r="E310" s="161" t="s">
        <v>1</v>
      </c>
      <c r="F310" s="162" t="s">
        <v>1474</v>
      </c>
      <c r="H310" s="163">
        <v>50</v>
      </c>
      <c r="I310" s="164"/>
      <c r="L310" s="160"/>
      <c r="M310" s="165"/>
      <c r="T310" s="166"/>
      <c r="AT310" s="161" t="s">
        <v>256</v>
      </c>
      <c r="AU310" s="161" t="s">
        <v>85</v>
      </c>
      <c r="AV310" s="12" t="s">
        <v>85</v>
      </c>
      <c r="AW310" s="12" t="s">
        <v>32</v>
      </c>
      <c r="AX310" s="12" t="s">
        <v>83</v>
      </c>
      <c r="AY310" s="161" t="s">
        <v>190</v>
      </c>
    </row>
    <row r="311" spans="2:65" s="1" customFormat="1" ht="44.25" customHeight="1">
      <c r="B311" s="32"/>
      <c r="C311" s="136" t="s">
        <v>295</v>
      </c>
      <c r="D311" s="136" t="s">
        <v>193</v>
      </c>
      <c r="E311" s="137" t="s">
        <v>589</v>
      </c>
      <c r="F311" s="138" t="s">
        <v>590</v>
      </c>
      <c r="G311" s="139" t="s">
        <v>284</v>
      </c>
      <c r="H311" s="140">
        <v>922.25400000000002</v>
      </c>
      <c r="I311" s="141"/>
      <c r="J311" s="142">
        <f>ROUND(I311*H311,2)</f>
        <v>0</v>
      </c>
      <c r="K311" s="138" t="s">
        <v>197</v>
      </c>
      <c r="L311" s="32"/>
      <c r="M311" s="143" t="s">
        <v>1</v>
      </c>
      <c r="N311" s="144" t="s">
        <v>41</v>
      </c>
      <c r="P311" s="145">
        <f>O311*H311</f>
        <v>0</v>
      </c>
      <c r="Q311" s="145">
        <v>0</v>
      </c>
      <c r="R311" s="145">
        <f>Q311*H311</f>
        <v>0</v>
      </c>
      <c r="S311" s="145">
        <v>0</v>
      </c>
      <c r="T311" s="146">
        <f>S311*H311</f>
        <v>0</v>
      </c>
      <c r="AR311" s="147" t="s">
        <v>217</v>
      </c>
      <c r="AT311" s="147" t="s">
        <v>193</v>
      </c>
      <c r="AU311" s="147" t="s">
        <v>85</v>
      </c>
      <c r="AY311" s="17" t="s">
        <v>190</v>
      </c>
      <c r="BE311" s="148">
        <f>IF(N311="základní",J311,0)</f>
        <v>0</v>
      </c>
      <c r="BF311" s="148">
        <f>IF(N311="snížená",J311,0)</f>
        <v>0</v>
      </c>
      <c r="BG311" s="148">
        <f>IF(N311="zákl. přenesená",J311,0)</f>
        <v>0</v>
      </c>
      <c r="BH311" s="148">
        <f>IF(N311="sníž. přenesená",J311,0)</f>
        <v>0</v>
      </c>
      <c r="BI311" s="148">
        <f>IF(N311="nulová",J311,0)</f>
        <v>0</v>
      </c>
      <c r="BJ311" s="17" t="s">
        <v>83</v>
      </c>
      <c r="BK311" s="148">
        <f>ROUND(I311*H311,2)</f>
        <v>0</v>
      </c>
      <c r="BL311" s="17" t="s">
        <v>217</v>
      </c>
      <c r="BM311" s="147" t="s">
        <v>1482</v>
      </c>
    </row>
    <row r="312" spans="2:65" s="1" customFormat="1">
      <c r="B312" s="32"/>
      <c r="D312" s="149" t="s">
        <v>200</v>
      </c>
      <c r="F312" s="150" t="s">
        <v>592</v>
      </c>
      <c r="I312" s="151"/>
      <c r="L312" s="32"/>
      <c r="M312" s="152"/>
      <c r="T312" s="56"/>
      <c r="AT312" s="17" t="s">
        <v>200</v>
      </c>
      <c r="AU312" s="17" t="s">
        <v>85</v>
      </c>
    </row>
    <row r="313" spans="2:65" s="12" customFormat="1">
      <c r="B313" s="160"/>
      <c r="D313" s="153" t="s">
        <v>256</v>
      </c>
      <c r="E313" s="161" t="s">
        <v>1</v>
      </c>
      <c r="F313" s="162" t="s">
        <v>1483</v>
      </c>
      <c r="H313" s="163">
        <v>922.25400000000002</v>
      </c>
      <c r="I313" s="164"/>
      <c r="L313" s="160"/>
      <c r="M313" s="165"/>
      <c r="T313" s="166"/>
      <c r="AT313" s="161" t="s">
        <v>256</v>
      </c>
      <c r="AU313" s="161" t="s">
        <v>85</v>
      </c>
      <c r="AV313" s="12" t="s">
        <v>85</v>
      </c>
      <c r="AW313" s="12" t="s">
        <v>32</v>
      </c>
      <c r="AX313" s="12" t="s">
        <v>83</v>
      </c>
      <c r="AY313" s="161" t="s">
        <v>190</v>
      </c>
    </row>
    <row r="314" spans="2:65" s="1" customFormat="1" ht="44.25" customHeight="1">
      <c r="B314" s="32"/>
      <c r="C314" s="136" t="s">
        <v>300</v>
      </c>
      <c r="D314" s="136" t="s">
        <v>193</v>
      </c>
      <c r="E314" s="137" t="s">
        <v>596</v>
      </c>
      <c r="F314" s="138" t="s">
        <v>597</v>
      </c>
      <c r="G314" s="139" t="s">
        <v>284</v>
      </c>
      <c r="H314" s="140">
        <v>751.94</v>
      </c>
      <c r="I314" s="141"/>
      <c r="J314" s="142">
        <f>ROUND(I314*H314,2)</f>
        <v>0</v>
      </c>
      <c r="K314" s="138" t="s">
        <v>197</v>
      </c>
      <c r="L314" s="32"/>
      <c r="M314" s="143" t="s">
        <v>1</v>
      </c>
      <c r="N314" s="144" t="s">
        <v>41</v>
      </c>
      <c r="P314" s="145">
        <f>O314*H314</f>
        <v>0</v>
      </c>
      <c r="Q314" s="145">
        <v>0</v>
      </c>
      <c r="R314" s="145">
        <f>Q314*H314</f>
        <v>0</v>
      </c>
      <c r="S314" s="145">
        <v>0</v>
      </c>
      <c r="T314" s="146">
        <f>S314*H314</f>
        <v>0</v>
      </c>
      <c r="AR314" s="147" t="s">
        <v>217</v>
      </c>
      <c r="AT314" s="147" t="s">
        <v>193</v>
      </c>
      <c r="AU314" s="147" t="s">
        <v>85</v>
      </c>
      <c r="AY314" s="17" t="s">
        <v>190</v>
      </c>
      <c r="BE314" s="148">
        <f>IF(N314="základní",J314,0)</f>
        <v>0</v>
      </c>
      <c r="BF314" s="148">
        <f>IF(N314="snížená",J314,0)</f>
        <v>0</v>
      </c>
      <c r="BG314" s="148">
        <f>IF(N314="zákl. přenesená",J314,0)</f>
        <v>0</v>
      </c>
      <c r="BH314" s="148">
        <f>IF(N314="sníž. přenesená",J314,0)</f>
        <v>0</v>
      </c>
      <c r="BI314" s="148">
        <f>IF(N314="nulová",J314,0)</f>
        <v>0</v>
      </c>
      <c r="BJ314" s="17" t="s">
        <v>83</v>
      </c>
      <c r="BK314" s="148">
        <f>ROUND(I314*H314,2)</f>
        <v>0</v>
      </c>
      <c r="BL314" s="17" t="s">
        <v>217</v>
      </c>
      <c r="BM314" s="147" t="s">
        <v>1484</v>
      </c>
    </row>
    <row r="315" spans="2:65" s="1" customFormat="1">
      <c r="B315" s="32"/>
      <c r="D315" s="149" t="s">
        <v>200</v>
      </c>
      <c r="F315" s="150" t="s">
        <v>599</v>
      </c>
      <c r="I315" s="151"/>
      <c r="L315" s="32"/>
      <c r="M315" s="152"/>
      <c r="T315" s="56"/>
      <c r="AT315" s="17" t="s">
        <v>200</v>
      </c>
      <c r="AU315" s="17" t="s">
        <v>85</v>
      </c>
    </row>
    <row r="316" spans="2:65" s="13" customFormat="1">
      <c r="B316" s="167"/>
      <c r="D316" s="153" t="s">
        <v>256</v>
      </c>
      <c r="E316" s="168" t="s">
        <v>1</v>
      </c>
      <c r="F316" s="169" t="s">
        <v>1485</v>
      </c>
      <c r="H316" s="168" t="s">
        <v>1</v>
      </c>
      <c r="I316" s="170"/>
      <c r="L316" s="167"/>
      <c r="M316" s="171"/>
      <c r="T316" s="172"/>
      <c r="AT316" s="168" t="s">
        <v>256</v>
      </c>
      <c r="AU316" s="168" t="s">
        <v>85</v>
      </c>
      <c r="AV316" s="13" t="s">
        <v>83</v>
      </c>
      <c r="AW316" s="13" t="s">
        <v>32</v>
      </c>
      <c r="AX316" s="13" t="s">
        <v>76</v>
      </c>
      <c r="AY316" s="168" t="s">
        <v>190</v>
      </c>
    </row>
    <row r="317" spans="2:65" s="12" customFormat="1">
      <c r="B317" s="160"/>
      <c r="D317" s="153" t="s">
        <v>256</v>
      </c>
      <c r="E317" s="161" t="s">
        <v>1</v>
      </c>
      <c r="F317" s="162" t="s">
        <v>1486</v>
      </c>
      <c r="H317" s="163">
        <v>667.2</v>
      </c>
      <c r="I317" s="164"/>
      <c r="L317" s="160"/>
      <c r="M317" s="165"/>
      <c r="T317" s="166"/>
      <c r="AT317" s="161" t="s">
        <v>256</v>
      </c>
      <c r="AU317" s="161" t="s">
        <v>85</v>
      </c>
      <c r="AV317" s="12" t="s">
        <v>85</v>
      </c>
      <c r="AW317" s="12" t="s">
        <v>32</v>
      </c>
      <c r="AX317" s="12" t="s">
        <v>76</v>
      </c>
      <c r="AY317" s="161" t="s">
        <v>190</v>
      </c>
    </row>
    <row r="318" spans="2:65" s="13" customFormat="1">
      <c r="B318" s="167"/>
      <c r="D318" s="153" t="s">
        <v>256</v>
      </c>
      <c r="E318" s="168" t="s">
        <v>1</v>
      </c>
      <c r="F318" s="169" t="s">
        <v>1487</v>
      </c>
      <c r="H318" s="168" t="s">
        <v>1</v>
      </c>
      <c r="I318" s="170"/>
      <c r="L318" s="167"/>
      <c r="M318" s="171"/>
      <c r="T318" s="172"/>
      <c r="AT318" s="168" t="s">
        <v>256</v>
      </c>
      <c r="AU318" s="168" t="s">
        <v>85</v>
      </c>
      <c r="AV318" s="13" t="s">
        <v>83</v>
      </c>
      <c r="AW318" s="13" t="s">
        <v>32</v>
      </c>
      <c r="AX318" s="13" t="s">
        <v>76</v>
      </c>
      <c r="AY318" s="168" t="s">
        <v>190</v>
      </c>
    </row>
    <row r="319" spans="2:65" s="12" customFormat="1">
      <c r="B319" s="160"/>
      <c r="D319" s="153" t="s">
        <v>256</v>
      </c>
      <c r="E319" s="161" t="s">
        <v>1</v>
      </c>
      <c r="F319" s="162" t="s">
        <v>1488</v>
      </c>
      <c r="H319" s="163">
        <v>84.74</v>
      </c>
      <c r="I319" s="164"/>
      <c r="L319" s="160"/>
      <c r="M319" s="165"/>
      <c r="T319" s="166"/>
      <c r="AT319" s="161" t="s">
        <v>256</v>
      </c>
      <c r="AU319" s="161" t="s">
        <v>85</v>
      </c>
      <c r="AV319" s="12" t="s">
        <v>85</v>
      </c>
      <c r="AW319" s="12" t="s">
        <v>32</v>
      </c>
      <c r="AX319" s="12" t="s">
        <v>76</v>
      </c>
      <c r="AY319" s="161" t="s">
        <v>190</v>
      </c>
    </row>
    <row r="320" spans="2:65" s="14" customFormat="1">
      <c r="B320" s="173"/>
      <c r="D320" s="153" t="s">
        <v>256</v>
      </c>
      <c r="E320" s="174" t="s">
        <v>1</v>
      </c>
      <c r="F320" s="175" t="s">
        <v>267</v>
      </c>
      <c r="H320" s="176">
        <v>751.94</v>
      </c>
      <c r="I320" s="177"/>
      <c r="L320" s="173"/>
      <c r="M320" s="178"/>
      <c r="T320" s="179"/>
      <c r="AT320" s="174" t="s">
        <v>256</v>
      </c>
      <c r="AU320" s="174" t="s">
        <v>85</v>
      </c>
      <c r="AV320" s="14" t="s">
        <v>217</v>
      </c>
      <c r="AW320" s="14" t="s">
        <v>32</v>
      </c>
      <c r="AX320" s="14" t="s">
        <v>83</v>
      </c>
      <c r="AY320" s="174" t="s">
        <v>190</v>
      </c>
    </row>
    <row r="321" spans="2:65" s="1" customFormat="1" ht="44.25" customHeight="1">
      <c r="B321" s="32"/>
      <c r="C321" s="136" t="s">
        <v>305</v>
      </c>
      <c r="D321" s="136" t="s">
        <v>193</v>
      </c>
      <c r="E321" s="137" t="s">
        <v>1489</v>
      </c>
      <c r="F321" s="138" t="s">
        <v>1490</v>
      </c>
      <c r="G321" s="139" t="s">
        <v>284</v>
      </c>
      <c r="H321" s="140">
        <v>97.784999999999997</v>
      </c>
      <c r="I321" s="141"/>
      <c r="J321" s="142">
        <f>ROUND(I321*H321,2)</f>
        <v>0</v>
      </c>
      <c r="K321" s="138" t="s">
        <v>197</v>
      </c>
      <c r="L321" s="32"/>
      <c r="M321" s="143" t="s">
        <v>1</v>
      </c>
      <c r="N321" s="144" t="s">
        <v>41</v>
      </c>
      <c r="P321" s="145">
        <f>O321*H321</f>
        <v>0</v>
      </c>
      <c r="Q321" s="145">
        <v>0</v>
      </c>
      <c r="R321" s="145">
        <f>Q321*H321</f>
        <v>0</v>
      </c>
      <c r="S321" s="145">
        <v>0</v>
      </c>
      <c r="T321" s="146">
        <f>S321*H321</f>
        <v>0</v>
      </c>
      <c r="AR321" s="147" t="s">
        <v>217</v>
      </c>
      <c r="AT321" s="147" t="s">
        <v>193</v>
      </c>
      <c r="AU321" s="147" t="s">
        <v>85</v>
      </c>
      <c r="AY321" s="17" t="s">
        <v>190</v>
      </c>
      <c r="BE321" s="148">
        <f>IF(N321="základní",J321,0)</f>
        <v>0</v>
      </c>
      <c r="BF321" s="148">
        <f>IF(N321="snížená",J321,0)</f>
        <v>0</v>
      </c>
      <c r="BG321" s="148">
        <f>IF(N321="zákl. přenesená",J321,0)</f>
        <v>0</v>
      </c>
      <c r="BH321" s="148">
        <f>IF(N321="sníž. přenesená",J321,0)</f>
        <v>0</v>
      </c>
      <c r="BI321" s="148">
        <f>IF(N321="nulová",J321,0)</f>
        <v>0</v>
      </c>
      <c r="BJ321" s="17" t="s">
        <v>83</v>
      </c>
      <c r="BK321" s="148">
        <f>ROUND(I321*H321,2)</f>
        <v>0</v>
      </c>
      <c r="BL321" s="17" t="s">
        <v>217</v>
      </c>
      <c r="BM321" s="147" t="s">
        <v>1491</v>
      </c>
    </row>
    <row r="322" spans="2:65" s="1" customFormat="1">
      <c r="B322" s="32"/>
      <c r="D322" s="149" t="s">
        <v>200</v>
      </c>
      <c r="F322" s="150" t="s">
        <v>1492</v>
      </c>
      <c r="I322" s="151"/>
      <c r="L322" s="32"/>
      <c r="M322" s="152"/>
      <c r="T322" s="56"/>
      <c r="AT322" s="17" t="s">
        <v>200</v>
      </c>
      <c r="AU322" s="17" t="s">
        <v>85</v>
      </c>
    </row>
    <row r="323" spans="2:65" s="13" customFormat="1">
      <c r="B323" s="167"/>
      <c r="D323" s="153" t="s">
        <v>256</v>
      </c>
      <c r="E323" s="168" t="s">
        <v>1</v>
      </c>
      <c r="F323" s="169" t="s">
        <v>1493</v>
      </c>
      <c r="H323" s="168" t="s">
        <v>1</v>
      </c>
      <c r="I323" s="170"/>
      <c r="L323" s="167"/>
      <c r="M323" s="171"/>
      <c r="T323" s="172"/>
      <c r="AT323" s="168" t="s">
        <v>256</v>
      </c>
      <c r="AU323" s="168" t="s">
        <v>85</v>
      </c>
      <c r="AV323" s="13" t="s">
        <v>83</v>
      </c>
      <c r="AW323" s="13" t="s">
        <v>32</v>
      </c>
      <c r="AX323" s="13" t="s">
        <v>76</v>
      </c>
      <c r="AY323" s="168" t="s">
        <v>190</v>
      </c>
    </row>
    <row r="324" spans="2:65" s="12" customFormat="1">
      <c r="B324" s="160"/>
      <c r="D324" s="153" t="s">
        <v>256</v>
      </c>
      <c r="E324" s="161" t="s">
        <v>1</v>
      </c>
      <c r="F324" s="162" t="s">
        <v>1494</v>
      </c>
      <c r="H324" s="163">
        <v>97.784999999999997</v>
      </c>
      <c r="I324" s="164"/>
      <c r="L324" s="160"/>
      <c r="M324" s="165"/>
      <c r="T324" s="166"/>
      <c r="AT324" s="161" t="s">
        <v>256</v>
      </c>
      <c r="AU324" s="161" t="s">
        <v>85</v>
      </c>
      <c r="AV324" s="12" t="s">
        <v>85</v>
      </c>
      <c r="AW324" s="12" t="s">
        <v>32</v>
      </c>
      <c r="AX324" s="12" t="s">
        <v>83</v>
      </c>
      <c r="AY324" s="161" t="s">
        <v>190</v>
      </c>
    </row>
    <row r="325" spans="2:65" s="1" customFormat="1" ht="16.5" customHeight="1">
      <c r="B325" s="32"/>
      <c r="C325" s="183" t="s">
        <v>315</v>
      </c>
      <c r="D325" s="183" t="s">
        <v>615</v>
      </c>
      <c r="E325" s="184" t="s">
        <v>1495</v>
      </c>
      <c r="F325" s="185" t="s">
        <v>1496</v>
      </c>
      <c r="G325" s="186" t="s">
        <v>380</v>
      </c>
      <c r="H325" s="187">
        <v>81.234999999999999</v>
      </c>
      <c r="I325" s="188"/>
      <c r="J325" s="189">
        <f>ROUND(I325*H325,2)</f>
        <v>0</v>
      </c>
      <c r="K325" s="185" t="s">
        <v>197</v>
      </c>
      <c r="L325" s="190"/>
      <c r="M325" s="191" t="s">
        <v>1</v>
      </c>
      <c r="N325" s="192" t="s">
        <v>41</v>
      </c>
      <c r="P325" s="145">
        <f>O325*H325</f>
        <v>0</v>
      </c>
      <c r="Q325" s="145">
        <v>1</v>
      </c>
      <c r="R325" s="145">
        <f>Q325*H325</f>
        <v>81.234999999999999</v>
      </c>
      <c r="S325" s="145">
        <v>0</v>
      </c>
      <c r="T325" s="146">
        <f>S325*H325</f>
        <v>0</v>
      </c>
      <c r="AR325" s="147" t="s">
        <v>500</v>
      </c>
      <c r="AT325" s="147" t="s">
        <v>615</v>
      </c>
      <c r="AU325" s="147" t="s">
        <v>85</v>
      </c>
      <c r="AY325" s="17" t="s">
        <v>190</v>
      </c>
      <c r="BE325" s="148">
        <f>IF(N325="základní",J325,0)</f>
        <v>0</v>
      </c>
      <c r="BF325" s="148">
        <f>IF(N325="snížená",J325,0)</f>
        <v>0</v>
      </c>
      <c r="BG325" s="148">
        <f>IF(N325="zákl. přenesená",J325,0)</f>
        <v>0</v>
      </c>
      <c r="BH325" s="148">
        <f>IF(N325="sníž. přenesená",J325,0)</f>
        <v>0</v>
      </c>
      <c r="BI325" s="148">
        <f>IF(N325="nulová",J325,0)</f>
        <v>0</v>
      </c>
      <c r="BJ325" s="17" t="s">
        <v>83</v>
      </c>
      <c r="BK325" s="148">
        <f>ROUND(I325*H325,2)</f>
        <v>0</v>
      </c>
      <c r="BL325" s="17" t="s">
        <v>217</v>
      </c>
      <c r="BM325" s="147" t="s">
        <v>1497</v>
      </c>
    </row>
    <row r="326" spans="2:65" s="13" customFormat="1">
      <c r="B326" s="167"/>
      <c r="D326" s="153" t="s">
        <v>256</v>
      </c>
      <c r="E326" s="168" t="s">
        <v>1</v>
      </c>
      <c r="F326" s="169" t="s">
        <v>1498</v>
      </c>
      <c r="H326" s="168" t="s">
        <v>1</v>
      </c>
      <c r="I326" s="170"/>
      <c r="L326" s="167"/>
      <c r="M326" s="171"/>
      <c r="T326" s="172"/>
      <c r="AT326" s="168" t="s">
        <v>256</v>
      </c>
      <c r="AU326" s="168" t="s">
        <v>85</v>
      </c>
      <c r="AV326" s="13" t="s">
        <v>83</v>
      </c>
      <c r="AW326" s="13" t="s">
        <v>32</v>
      </c>
      <c r="AX326" s="13" t="s">
        <v>76</v>
      </c>
      <c r="AY326" s="168" t="s">
        <v>190</v>
      </c>
    </row>
    <row r="327" spans="2:65" s="12" customFormat="1">
      <c r="B327" s="160"/>
      <c r="D327" s="153" t="s">
        <v>256</v>
      </c>
      <c r="E327" s="161" t="s">
        <v>1</v>
      </c>
      <c r="F327" s="162" t="s">
        <v>1499</v>
      </c>
      <c r="H327" s="163">
        <v>81.234999999999999</v>
      </c>
      <c r="I327" s="164"/>
      <c r="L327" s="160"/>
      <c r="M327" s="165"/>
      <c r="T327" s="166"/>
      <c r="AT327" s="161" t="s">
        <v>256</v>
      </c>
      <c r="AU327" s="161" t="s">
        <v>85</v>
      </c>
      <c r="AV327" s="12" t="s">
        <v>85</v>
      </c>
      <c r="AW327" s="12" t="s">
        <v>32</v>
      </c>
      <c r="AX327" s="12" t="s">
        <v>83</v>
      </c>
      <c r="AY327" s="161" t="s">
        <v>190</v>
      </c>
    </row>
    <row r="328" spans="2:65" s="1" customFormat="1" ht="49.15" customHeight="1">
      <c r="B328" s="32"/>
      <c r="C328" s="136" t="s">
        <v>321</v>
      </c>
      <c r="D328" s="136" t="s">
        <v>193</v>
      </c>
      <c r="E328" s="137" t="s">
        <v>602</v>
      </c>
      <c r="F328" s="138" t="s">
        <v>603</v>
      </c>
      <c r="G328" s="139" t="s">
        <v>284</v>
      </c>
      <c r="H328" s="140">
        <v>170.31399999999999</v>
      </c>
      <c r="I328" s="141"/>
      <c r="J328" s="142">
        <f>ROUND(I328*H328,2)</f>
        <v>0</v>
      </c>
      <c r="K328" s="138" t="s">
        <v>197</v>
      </c>
      <c r="L328" s="32"/>
      <c r="M328" s="143" t="s">
        <v>1</v>
      </c>
      <c r="N328" s="144" t="s">
        <v>41</v>
      </c>
      <c r="P328" s="145">
        <f>O328*H328</f>
        <v>0</v>
      </c>
      <c r="Q328" s="145">
        <v>0</v>
      </c>
      <c r="R328" s="145">
        <f>Q328*H328</f>
        <v>0</v>
      </c>
      <c r="S328" s="145">
        <v>0</v>
      </c>
      <c r="T328" s="146">
        <f>S328*H328</f>
        <v>0</v>
      </c>
      <c r="AR328" s="147" t="s">
        <v>217</v>
      </c>
      <c r="AT328" s="147" t="s">
        <v>193</v>
      </c>
      <c r="AU328" s="147" t="s">
        <v>85</v>
      </c>
      <c r="AY328" s="17" t="s">
        <v>190</v>
      </c>
      <c r="BE328" s="148">
        <f>IF(N328="základní",J328,0)</f>
        <v>0</v>
      </c>
      <c r="BF328" s="148">
        <f>IF(N328="snížená",J328,0)</f>
        <v>0</v>
      </c>
      <c r="BG328" s="148">
        <f>IF(N328="zákl. přenesená",J328,0)</f>
        <v>0</v>
      </c>
      <c r="BH328" s="148">
        <f>IF(N328="sníž. přenesená",J328,0)</f>
        <v>0</v>
      </c>
      <c r="BI328" s="148">
        <f>IF(N328="nulová",J328,0)</f>
        <v>0</v>
      </c>
      <c r="BJ328" s="17" t="s">
        <v>83</v>
      </c>
      <c r="BK328" s="148">
        <f>ROUND(I328*H328,2)</f>
        <v>0</v>
      </c>
      <c r="BL328" s="17" t="s">
        <v>217</v>
      </c>
      <c r="BM328" s="147" t="s">
        <v>1500</v>
      </c>
    </row>
    <row r="329" spans="2:65" s="1" customFormat="1">
      <c r="B329" s="32"/>
      <c r="D329" s="149" t="s">
        <v>200</v>
      </c>
      <c r="F329" s="150" t="s">
        <v>605</v>
      </c>
      <c r="I329" s="151"/>
      <c r="L329" s="32"/>
      <c r="M329" s="152"/>
      <c r="T329" s="56"/>
      <c r="AT329" s="17" t="s">
        <v>200</v>
      </c>
      <c r="AU329" s="17" t="s">
        <v>85</v>
      </c>
    </row>
    <row r="330" spans="2:65" s="13" customFormat="1">
      <c r="B330" s="167"/>
      <c r="D330" s="153" t="s">
        <v>256</v>
      </c>
      <c r="E330" s="168" t="s">
        <v>1</v>
      </c>
      <c r="F330" s="169" t="s">
        <v>1501</v>
      </c>
      <c r="H330" s="168" t="s">
        <v>1</v>
      </c>
      <c r="I330" s="170"/>
      <c r="L330" s="167"/>
      <c r="M330" s="171"/>
      <c r="T330" s="172"/>
      <c r="AT330" s="168" t="s">
        <v>256</v>
      </c>
      <c r="AU330" s="168" t="s">
        <v>85</v>
      </c>
      <c r="AV330" s="13" t="s">
        <v>83</v>
      </c>
      <c r="AW330" s="13" t="s">
        <v>32</v>
      </c>
      <c r="AX330" s="13" t="s">
        <v>76</v>
      </c>
      <c r="AY330" s="168" t="s">
        <v>190</v>
      </c>
    </row>
    <row r="331" spans="2:65" s="12" customFormat="1">
      <c r="B331" s="160"/>
      <c r="D331" s="153" t="s">
        <v>256</v>
      </c>
      <c r="E331" s="161" t="s">
        <v>1</v>
      </c>
      <c r="F331" s="162" t="s">
        <v>1502</v>
      </c>
      <c r="H331" s="163">
        <v>56.439</v>
      </c>
      <c r="I331" s="164"/>
      <c r="L331" s="160"/>
      <c r="M331" s="165"/>
      <c r="T331" s="166"/>
      <c r="AT331" s="161" t="s">
        <v>256</v>
      </c>
      <c r="AU331" s="161" t="s">
        <v>85</v>
      </c>
      <c r="AV331" s="12" t="s">
        <v>85</v>
      </c>
      <c r="AW331" s="12" t="s">
        <v>32</v>
      </c>
      <c r="AX331" s="12" t="s">
        <v>76</v>
      </c>
      <c r="AY331" s="161" t="s">
        <v>190</v>
      </c>
    </row>
    <row r="332" spans="2:65" s="12" customFormat="1">
      <c r="B332" s="160"/>
      <c r="D332" s="153" t="s">
        <v>256</v>
      </c>
      <c r="E332" s="161" t="s">
        <v>1</v>
      </c>
      <c r="F332" s="162" t="s">
        <v>1503</v>
      </c>
      <c r="H332" s="163">
        <v>87.45</v>
      </c>
      <c r="I332" s="164"/>
      <c r="L332" s="160"/>
      <c r="M332" s="165"/>
      <c r="T332" s="166"/>
      <c r="AT332" s="161" t="s">
        <v>256</v>
      </c>
      <c r="AU332" s="161" t="s">
        <v>85</v>
      </c>
      <c r="AV332" s="12" t="s">
        <v>85</v>
      </c>
      <c r="AW332" s="12" t="s">
        <v>32</v>
      </c>
      <c r="AX332" s="12" t="s">
        <v>76</v>
      </c>
      <c r="AY332" s="161" t="s">
        <v>190</v>
      </c>
    </row>
    <row r="333" spans="2:65" s="12" customFormat="1">
      <c r="B333" s="160"/>
      <c r="D333" s="153" t="s">
        <v>256</v>
      </c>
      <c r="E333" s="161" t="s">
        <v>1</v>
      </c>
      <c r="F333" s="162" t="s">
        <v>1504</v>
      </c>
      <c r="H333" s="163">
        <v>26.425000000000001</v>
      </c>
      <c r="I333" s="164"/>
      <c r="L333" s="160"/>
      <c r="M333" s="165"/>
      <c r="T333" s="166"/>
      <c r="AT333" s="161" t="s">
        <v>256</v>
      </c>
      <c r="AU333" s="161" t="s">
        <v>85</v>
      </c>
      <c r="AV333" s="12" t="s">
        <v>85</v>
      </c>
      <c r="AW333" s="12" t="s">
        <v>32</v>
      </c>
      <c r="AX333" s="12" t="s">
        <v>76</v>
      </c>
      <c r="AY333" s="161" t="s">
        <v>190</v>
      </c>
    </row>
    <row r="334" spans="2:65" s="14" customFormat="1">
      <c r="B334" s="173"/>
      <c r="D334" s="153" t="s">
        <v>256</v>
      </c>
      <c r="E334" s="174" t="s">
        <v>1</v>
      </c>
      <c r="F334" s="175" t="s">
        <v>267</v>
      </c>
      <c r="H334" s="176">
        <v>170.31399999999999</v>
      </c>
      <c r="I334" s="177"/>
      <c r="L334" s="173"/>
      <c r="M334" s="178"/>
      <c r="T334" s="179"/>
      <c r="AT334" s="174" t="s">
        <v>256</v>
      </c>
      <c r="AU334" s="174" t="s">
        <v>85</v>
      </c>
      <c r="AV334" s="14" t="s">
        <v>217</v>
      </c>
      <c r="AW334" s="14" t="s">
        <v>32</v>
      </c>
      <c r="AX334" s="14" t="s">
        <v>83</v>
      </c>
      <c r="AY334" s="174" t="s">
        <v>190</v>
      </c>
    </row>
    <row r="335" spans="2:65" s="1" customFormat="1" ht="55.5" customHeight="1">
      <c r="B335" s="32"/>
      <c r="C335" s="136" t="s">
        <v>327</v>
      </c>
      <c r="D335" s="136" t="s">
        <v>193</v>
      </c>
      <c r="E335" s="137" t="s">
        <v>609</v>
      </c>
      <c r="F335" s="138" t="s">
        <v>610</v>
      </c>
      <c r="G335" s="139" t="s">
        <v>284</v>
      </c>
      <c r="H335" s="140">
        <v>372.9</v>
      </c>
      <c r="I335" s="141"/>
      <c r="J335" s="142">
        <f>ROUND(I335*H335,2)</f>
        <v>0</v>
      </c>
      <c r="K335" s="138" t="s">
        <v>197</v>
      </c>
      <c r="L335" s="32"/>
      <c r="M335" s="143" t="s">
        <v>1</v>
      </c>
      <c r="N335" s="144" t="s">
        <v>41</v>
      </c>
      <c r="P335" s="145">
        <f>O335*H335</f>
        <v>0</v>
      </c>
      <c r="Q335" s="145">
        <v>0</v>
      </c>
      <c r="R335" s="145">
        <f>Q335*H335</f>
        <v>0</v>
      </c>
      <c r="S335" s="145">
        <v>0</v>
      </c>
      <c r="T335" s="146">
        <f>S335*H335</f>
        <v>0</v>
      </c>
      <c r="AR335" s="147" t="s">
        <v>217</v>
      </c>
      <c r="AT335" s="147" t="s">
        <v>193</v>
      </c>
      <c r="AU335" s="147" t="s">
        <v>85</v>
      </c>
      <c r="AY335" s="17" t="s">
        <v>190</v>
      </c>
      <c r="BE335" s="148">
        <f>IF(N335="základní",J335,0)</f>
        <v>0</v>
      </c>
      <c r="BF335" s="148">
        <f>IF(N335="snížená",J335,0)</f>
        <v>0</v>
      </c>
      <c r="BG335" s="148">
        <f>IF(N335="zákl. přenesená",J335,0)</f>
        <v>0</v>
      </c>
      <c r="BH335" s="148">
        <f>IF(N335="sníž. přenesená",J335,0)</f>
        <v>0</v>
      </c>
      <c r="BI335" s="148">
        <f>IF(N335="nulová",J335,0)</f>
        <v>0</v>
      </c>
      <c r="BJ335" s="17" t="s">
        <v>83</v>
      </c>
      <c r="BK335" s="148">
        <f>ROUND(I335*H335,2)</f>
        <v>0</v>
      </c>
      <c r="BL335" s="17" t="s">
        <v>217</v>
      </c>
      <c r="BM335" s="147" t="s">
        <v>1505</v>
      </c>
    </row>
    <row r="336" spans="2:65" s="1" customFormat="1">
      <c r="B336" s="32"/>
      <c r="D336" s="149" t="s">
        <v>200</v>
      </c>
      <c r="F336" s="150" t="s">
        <v>612</v>
      </c>
      <c r="I336" s="151"/>
      <c r="L336" s="32"/>
      <c r="M336" s="152"/>
      <c r="T336" s="56"/>
      <c r="AT336" s="17" t="s">
        <v>200</v>
      </c>
      <c r="AU336" s="17" t="s">
        <v>85</v>
      </c>
    </row>
    <row r="337" spans="2:65" s="13" customFormat="1">
      <c r="B337" s="167"/>
      <c r="D337" s="153" t="s">
        <v>256</v>
      </c>
      <c r="E337" s="168" t="s">
        <v>1</v>
      </c>
      <c r="F337" s="169" t="s">
        <v>613</v>
      </c>
      <c r="H337" s="168" t="s">
        <v>1</v>
      </c>
      <c r="I337" s="170"/>
      <c r="L337" s="167"/>
      <c r="M337" s="171"/>
      <c r="T337" s="172"/>
      <c r="AT337" s="168" t="s">
        <v>256</v>
      </c>
      <c r="AU337" s="168" t="s">
        <v>85</v>
      </c>
      <c r="AV337" s="13" t="s">
        <v>83</v>
      </c>
      <c r="AW337" s="13" t="s">
        <v>32</v>
      </c>
      <c r="AX337" s="13" t="s">
        <v>76</v>
      </c>
      <c r="AY337" s="168" t="s">
        <v>190</v>
      </c>
    </row>
    <row r="338" spans="2:65" s="12" customFormat="1">
      <c r="B338" s="160"/>
      <c r="D338" s="153" t="s">
        <v>256</v>
      </c>
      <c r="E338" s="161" t="s">
        <v>1</v>
      </c>
      <c r="F338" s="162" t="s">
        <v>1506</v>
      </c>
      <c r="H338" s="163">
        <v>114</v>
      </c>
      <c r="I338" s="164"/>
      <c r="L338" s="160"/>
      <c r="M338" s="165"/>
      <c r="T338" s="166"/>
      <c r="AT338" s="161" t="s">
        <v>256</v>
      </c>
      <c r="AU338" s="161" t="s">
        <v>85</v>
      </c>
      <c r="AV338" s="12" t="s">
        <v>85</v>
      </c>
      <c r="AW338" s="12" t="s">
        <v>32</v>
      </c>
      <c r="AX338" s="12" t="s">
        <v>76</v>
      </c>
      <c r="AY338" s="161" t="s">
        <v>190</v>
      </c>
    </row>
    <row r="339" spans="2:65" s="12" customFormat="1">
      <c r="B339" s="160"/>
      <c r="D339" s="153" t="s">
        <v>256</v>
      </c>
      <c r="E339" s="161" t="s">
        <v>1</v>
      </c>
      <c r="F339" s="162" t="s">
        <v>1507</v>
      </c>
      <c r="H339" s="163">
        <v>258.89999999999998</v>
      </c>
      <c r="I339" s="164"/>
      <c r="L339" s="160"/>
      <c r="M339" s="165"/>
      <c r="T339" s="166"/>
      <c r="AT339" s="161" t="s">
        <v>256</v>
      </c>
      <c r="AU339" s="161" t="s">
        <v>85</v>
      </c>
      <c r="AV339" s="12" t="s">
        <v>85</v>
      </c>
      <c r="AW339" s="12" t="s">
        <v>32</v>
      </c>
      <c r="AX339" s="12" t="s">
        <v>76</v>
      </c>
      <c r="AY339" s="161" t="s">
        <v>190</v>
      </c>
    </row>
    <row r="340" spans="2:65" s="14" customFormat="1">
      <c r="B340" s="173"/>
      <c r="D340" s="153" t="s">
        <v>256</v>
      </c>
      <c r="E340" s="174" t="s">
        <v>1</v>
      </c>
      <c r="F340" s="175" t="s">
        <v>267</v>
      </c>
      <c r="H340" s="176">
        <v>372.9</v>
      </c>
      <c r="I340" s="177"/>
      <c r="L340" s="173"/>
      <c r="M340" s="178"/>
      <c r="T340" s="179"/>
      <c r="AT340" s="174" t="s">
        <v>256</v>
      </c>
      <c r="AU340" s="174" t="s">
        <v>85</v>
      </c>
      <c r="AV340" s="14" t="s">
        <v>217</v>
      </c>
      <c r="AW340" s="14" t="s">
        <v>32</v>
      </c>
      <c r="AX340" s="14" t="s">
        <v>83</v>
      </c>
      <c r="AY340" s="174" t="s">
        <v>190</v>
      </c>
    </row>
    <row r="341" spans="2:65" s="1" customFormat="1" ht="16.5" customHeight="1">
      <c r="B341" s="32"/>
      <c r="C341" s="183" t="s">
        <v>332</v>
      </c>
      <c r="D341" s="183" t="s">
        <v>615</v>
      </c>
      <c r="E341" s="184" t="s">
        <v>616</v>
      </c>
      <c r="F341" s="185" t="s">
        <v>617</v>
      </c>
      <c r="G341" s="186" t="s">
        <v>380</v>
      </c>
      <c r="H341" s="187">
        <v>671.22</v>
      </c>
      <c r="I341" s="188"/>
      <c r="J341" s="189">
        <f>ROUND(I341*H341,2)</f>
        <v>0</v>
      </c>
      <c r="K341" s="185" t="s">
        <v>197</v>
      </c>
      <c r="L341" s="190"/>
      <c r="M341" s="191" t="s">
        <v>1</v>
      </c>
      <c r="N341" s="192" t="s">
        <v>41</v>
      </c>
      <c r="P341" s="145">
        <f>O341*H341</f>
        <v>0</v>
      </c>
      <c r="Q341" s="145">
        <v>1</v>
      </c>
      <c r="R341" s="145">
        <f>Q341*H341</f>
        <v>671.22</v>
      </c>
      <c r="S341" s="145">
        <v>0</v>
      </c>
      <c r="T341" s="146">
        <f>S341*H341</f>
        <v>0</v>
      </c>
      <c r="AR341" s="147" t="s">
        <v>500</v>
      </c>
      <c r="AT341" s="147" t="s">
        <v>615</v>
      </c>
      <c r="AU341" s="147" t="s">
        <v>85</v>
      </c>
      <c r="AY341" s="17" t="s">
        <v>190</v>
      </c>
      <c r="BE341" s="148">
        <f>IF(N341="základní",J341,0)</f>
        <v>0</v>
      </c>
      <c r="BF341" s="148">
        <f>IF(N341="snížená",J341,0)</f>
        <v>0</v>
      </c>
      <c r="BG341" s="148">
        <f>IF(N341="zákl. přenesená",J341,0)</f>
        <v>0</v>
      </c>
      <c r="BH341" s="148">
        <f>IF(N341="sníž. přenesená",J341,0)</f>
        <v>0</v>
      </c>
      <c r="BI341" s="148">
        <f>IF(N341="nulová",J341,0)</f>
        <v>0</v>
      </c>
      <c r="BJ341" s="17" t="s">
        <v>83</v>
      </c>
      <c r="BK341" s="148">
        <f>ROUND(I341*H341,2)</f>
        <v>0</v>
      </c>
      <c r="BL341" s="17" t="s">
        <v>217</v>
      </c>
      <c r="BM341" s="147" t="s">
        <v>1508</v>
      </c>
    </row>
    <row r="342" spans="2:65" s="13" customFormat="1">
      <c r="B342" s="167"/>
      <c r="D342" s="153" t="s">
        <v>256</v>
      </c>
      <c r="E342" s="168" t="s">
        <v>1</v>
      </c>
      <c r="F342" s="169" t="s">
        <v>619</v>
      </c>
      <c r="H342" s="168" t="s">
        <v>1</v>
      </c>
      <c r="I342" s="170"/>
      <c r="L342" s="167"/>
      <c r="M342" s="171"/>
      <c r="T342" s="172"/>
      <c r="AT342" s="168" t="s">
        <v>256</v>
      </c>
      <c r="AU342" s="168" t="s">
        <v>85</v>
      </c>
      <c r="AV342" s="13" t="s">
        <v>83</v>
      </c>
      <c r="AW342" s="13" t="s">
        <v>32</v>
      </c>
      <c r="AX342" s="13" t="s">
        <v>76</v>
      </c>
      <c r="AY342" s="168" t="s">
        <v>190</v>
      </c>
    </row>
    <row r="343" spans="2:65" s="12" customFormat="1">
      <c r="B343" s="160"/>
      <c r="D343" s="153" t="s">
        <v>256</v>
      </c>
      <c r="E343" s="161" t="s">
        <v>1</v>
      </c>
      <c r="F343" s="162" t="s">
        <v>1509</v>
      </c>
      <c r="H343" s="163">
        <v>205.2</v>
      </c>
      <c r="I343" s="164"/>
      <c r="L343" s="160"/>
      <c r="M343" s="165"/>
      <c r="T343" s="166"/>
      <c r="AT343" s="161" t="s">
        <v>256</v>
      </c>
      <c r="AU343" s="161" t="s">
        <v>85</v>
      </c>
      <c r="AV343" s="12" t="s">
        <v>85</v>
      </c>
      <c r="AW343" s="12" t="s">
        <v>32</v>
      </c>
      <c r="AX343" s="12" t="s">
        <v>76</v>
      </c>
      <c r="AY343" s="161" t="s">
        <v>190</v>
      </c>
    </row>
    <row r="344" spans="2:65" s="12" customFormat="1">
      <c r="B344" s="160"/>
      <c r="D344" s="153" t="s">
        <v>256</v>
      </c>
      <c r="E344" s="161" t="s">
        <v>1</v>
      </c>
      <c r="F344" s="162" t="s">
        <v>1510</v>
      </c>
      <c r="H344" s="163">
        <v>466.02</v>
      </c>
      <c r="I344" s="164"/>
      <c r="L344" s="160"/>
      <c r="M344" s="165"/>
      <c r="T344" s="166"/>
      <c r="AT344" s="161" t="s">
        <v>256</v>
      </c>
      <c r="AU344" s="161" t="s">
        <v>85</v>
      </c>
      <c r="AV344" s="12" t="s">
        <v>85</v>
      </c>
      <c r="AW344" s="12" t="s">
        <v>32</v>
      </c>
      <c r="AX344" s="12" t="s">
        <v>76</v>
      </c>
      <c r="AY344" s="161" t="s">
        <v>190</v>
      </c>
    </row>
    <row r="345" spans="2:65" s="14" customFormat="1">
      <c r="B345" s="173"/>
      <c r="D345" s="153" t="s">
        <v>256</v>
      </c>
      <c r="E345" s="174" t="s">
        <v>1</v>
      </c>
      <c r="F345" s="175" t="s">
        <v>267</v>
      </c>
      <c r="H345" s="176">
        <v>671.22</v>
      </c>
      <c r="I345" s="177"/>
      <c r="L345" s="173"/>
      <c r="M345" s="178"/>
      <c r="T345" s="179"/>
      <c r="AT345" s="174" t="s">
        <v>256</v>
      </c>
      <c r="AU345" s="174" t="s">
        <v>85</v>
      </c>
      <c r="AV345" s="14" t="s">
        <v>217</v>
      </c>
      <c r="AW345" s="14" t="s">
        <v>32</v>
      </c>
      <c r="AX345" s="14" t="s">
        <v>83</v>
      </c>
      <c r="AY345" s="174" t="s">
        <v>190</v>
      </c>
    </row>
    <row r="346" spans="2:65" s="1" customFormat="1" ht="44.25" customHeight="1">
      <c r="B346" s="32"/>
      <c r="C346" s="136" t="s">
        <v>310</v>
      </c>
      <c r="D346" s="136" t="s">
        <v>193</v>
      </c>
      <c r="E346" s="137" t="s">
        <v>626</v>
      </c>
      <c r="F346" s="138" t="s">
        <v>627</v>
      </c>
      <c r="G346" s="139" t="s">
        <v>380</v>
      </c>
      <c r="H346" s="140">
        <v>2820.5039999999999</v>
      </c>
      <c r="I346" s="141"/>
      <c r="J346" s="142">
        <f>ROUND(I346*H346,2)</f>
        <v>0</v>
      </c>
      <c r="K346" s="138" t="s">
        <v>197</v>
      </c>
      <c r="L346" s="32"/>
      <c r="M346" s="143" t="s">
        <v>1</v>
      </c>
      <c r="N346" s="144" t="s">
        <v>41</v>
      </c>
      <c r="P346" s="145">
        <f>O346*H346</f>
        <v>0</v>
      </c>
      <c r="Q346" s="145">
        <v>0</v>
      </c>
      <c r="R346" s="145">
        <f>Q346*H346</f>
        <v>0</v>
      </c>
      <c r="S346" s="145">
        <v>0</v>
      </c>
      <c r="T346" s="146">
        <f>S346*H346</f>
        <v>0</v>
      </c>
      <c r="AR346" s="147" t="s">
        <v>217</v>
      </c>
      <c r="AT346" s="147" t="s">
        <v>193</v>
      </c>
      <c r="AU346" s="147" t="s">
        <v>85</v>
      </c>
      <c r="AY346" s="17" t="s">
        <v>190</v>
      </c>
      <c r="BE346" s="148">
        <f>IF(N346="základní",J346,0)</f>
        <v>0</v>
      </c>
      <c r="BF346" s="148">
        <f>IF(N346="snížená",J346,0)</f>
        <v>0</v>
      </c>
      <c r="BG346" s="148">
        <f>IF(N346="zákl. přenesená",J346,0)</f>
        <v>0</v>
      </c>
      <c r="BH346" s="148">
        <f>IF(N346="sníž. přenesená",J346,0)</f>
        <v>0</v>
      </c>
      <c r="BI346" s="148">
        <f>IF(N346="nulová",J346,0)</f>
        <v>0</v>
      </c>
      <c r="BJ346" s="17" t="s">
        <v>83</v>
      </c>
      <c r="BK346" s="148">
        <f>ROUND(I346*H346,2)</f>
        <v>0</v>
      </c>
      <c r="BL346" s="17" t="s">
        <v>217</v>
      </c>
      <c r="BM346" s="147" t="s">
        <v>1511</v>
      </c>
    </row>
    <row r="347" spans="2:65" s="1" customFormat="1">
      <c r="B347" s="32"/>
      <c r="D347" s="149" t="s">
        <v>200</v>
      </c>
      <c r="F347" s="150" t="s">
        <v>629</v>
      </c>
      <c r="I347" s="151"/>
      <c r="L347" s="32"/>
      <c r="M347" s="152"/>
      <c r="T347" s="56"/>
      <c r="AT347" s="17" t="s">
        <v>200</v>
      </c>
      <c r="AU347" s="17" t="s">
        <v>85</v>
      </c>
    </row>
    <row r="348" spans="2:65" s="12" customFormat="1">
      <c r="B348" s="160"/>
      <c r="D348" s="153" t="s">
        <v>256</v>
      </c>
      <c r="E348" s="161" t="s">
        <v>1</v>
      </c>
      <c r="F348" s="162" t="s">
        <v>1512</v>
      </c>
      <c r="H348" s="163">
        <v>2820.5039999999999</v>
      </c>
      <c r="I348" s="164"/>
      <c r="L348" s="160"/>
      <c r="M348" s="165"/>
      <c r="T348" s="166"/>
      <c r="AT348" s="161" t="s">
        <v>256</v>
      </c>
      <c r="AU348" s="161" t="s">
        <v>85</v>
      </c>
      <c r="AV348" s="12" t="s">
        <v>85</v>
      </c>
      <c r="AW348" s="12" t="s">
        <v>32</v>
      </c>
      <c r="AX348" s="12" t="s">
        <v>83</v>
      </c>
      <c r="AY348" s="161" t="s">
        <v>190</v>
      </c>
    </row>
    <row r="349" spans="2:65" s="1" customFormat="1" ht="24.2" customHeight="1">
      <c r="B349" s="32"/>
      <c r="C349" s="136" t="s">
        <v>337</v>
      </c>
      <c r="D349" s="136" t="s">
        <v>193</v>
      </c>
      <c r="E349" s="137" t="s">
        <v>631</v>
      </c>
      <c r="F349" s="138" t="s">
        <v>632</v>
      </c>
      <c r="G349" s="139" t="s">
        <v>284</v>
      </c>
      <c r="H349" s="140">
        <v>30.696999999999999</v>
      </c>
      <c r="I349" s="141"/>
      <c r="J349" s="142">
        <f>ROUND(I349*H349,2)</f>
        <v>0</v>
      </c>
      <c r="K349" s="138" t="s">
        <v>1</v>
      </c>
      <c r="L349" s="32"/>
      <c r="M349" s="143" t="s">
        <v>1</v>
      </c>
      <c r="N349" s="144" t="s">
        <v>41</v>
      </c>
      <c r="P349" s="145">
        <f>O349*H349</f>
        <v>0</v>
      </c>
      <c r="Q349" s="145">
        <v>0</v>
      </c>
      <c r="R349" s="145">
        <f>Q349*H349</f>
        <v>0</v>
      </c>
      <c r="S349" s="145">
        <v>0</v>
      </c>
      <c r="T349" s="146">
        <f>S349*H349</f>
        <v>0</v>
      </c>
      <c r="AR349" s="147" t="s">
        <v>217</v>
      </c>
      <c r="AT349" s="147" t="s">
        <v>193</v>
      </c>
      <c r="AU349" s="147" t="s">
        <v>85</v>
      </c>
      <c r="AY349" s="17" t="s">
        <v>190</v>
      </c>
      <c r="BE349" s="148">
        <f>IF(N349="základní",J349,0)</f>
        <v>0</v>
      </c>
      <c r="BF349" s="148">
        <f>IF(N349="snížená",J349,0)</f>
        <v>0</v>
      </c>
      <c r="BG349" s="148">
        <f>IF(N349="zákl. přenesená",J349,0)</f>
        <v>0</v>
      </c>
      <c r="BH349" s="148">
        <f>IF(N349="sníž. přenesená",J349,0)</f>
        <v>0</v>
      </c>
      <c r="BI349" s="148">
        <f>IF(N349="nulová",J349,0)</f>
        <v>0</v>
      </c>
      <c r="BJ349" s="17" t="s">
        <v>83</v>
      </c>
      <c r="BK349" s="148">
        <f>ROUND(I349*H349,2)</f>
        <v>0</v>
      </c>
      <c r="BL349" s="17" t="s">
        <v>217</v>
      </c>
      <c r="BM349" s="147" t="s">
        <v>1513</v>
      </c>
    </row>
    <row r="350" spans="2:65" s="13" customFormat="1">
      <c r="B350" s="167"/>
      <c r="D350" s="153" t="s">
        <v>256</v>
      </c>
      <c r="E350" s="168" t="s">
        <v>1</v>
      </c>
      <c r="F350" s="169" t="s">
        <v>634</v>
      </c>
      <c r="H350" s="168" t="s">
        <v>1</v>
      </c>
      <c r="I350" s="170"/>
      <c r="L350" s="167"/>
      <c r="M350" s="171"/>
      <c r="T350" s="172"/>
      <c r="AT350" s="168" t="s">
        <v>256</v>
      </c>
      <c r="AU350" s="168" t="s">
        <v>85</v>
      </c>
      <c r="AV350" s="13" t="s">
        <v>83</v>
      </c>
      <c r="AW350" s="13" t="s">
        <v>32</v>
      </c>
      <c r="AX350" s="13" t="s">
        <v>76</v>
      </c>
      <c r="AY350" s="168" t="s">
        <v>190</v>
      </c>
    </row>
    <row r="351" spans="2:65" s="12" customFormat="1">
      <c r="B351" s="160"/>
      <c r="D351" s="153" t="s">
        <v>256</v>
      </c>
      <c r="E351" s="161" t="s">
        <v>1</v>
      </c>
      <c r="F351" s="162" t="s">
        <v>1514</v>
      </c>
      <c r="H351" s="163">
        <v>33.488999999999997</v>
      </c>
      <c r="I351" s="164"/>
      <c r="L351" s="160"/>
      <c r="M351" s="165"/>
      <c r="T351" s="166"/>
      <c r="AT351" s="161" t="s">
        <v>256</v>
      </c>
      <c r="AU351" s="161" t="s">
        <v>85</v>
      </c>
      <c r="AV351" s="12" t="s">
        <v>85</v>
      </c>
      <c r="AW351" s="12" t="s">
        <v>32</v>
      </c>
      <c r="AX351" s="12" t="s">
        <v>76</v>
      </c>
      <c r="AY351" s="161" t="s">
        <v>190</v>
      </c>
    </row>
    <row r="352" spans="2:65" s="13" customFormat="1">
      <c r="B352" s="167"/>
      <c r="D352" s="153" t="s">
        <v>256</v>
      </c>
      <c r="E352" s="168" t="s">
        <v>1</v>
      </c>
      <c r="F352" s="169" t="s">
        <v>636</v>
      </c>
      <c r="H352" s="168" t="s">
        <v>1</v>
      </c>
      <c r="I352" s="170"/>
      <c r="L352" s="167"/>
      <c r="M352" s="171"/>
      <c r="T352" s="172"/>
      <c r="AT352" s="168" t="s">
        <v>256</v>
      </c>
      <c r="AU352" s="168" t="s">
        <v>85</v>
      </c>
      <c r="AV352" s="13" t="s">
        <v>83</v>
      </c>
      <c r="AW352" s="13" t="s">
        <v>32</v>
      </c>
      <c r="AX352" s="13" t="s">
        <v>76</v>
      </c>
      <c r="AY352" s="168" t="s">
        <v>190</v>
      </c>
    </row>
    <row r="353" spans="2:65" s="12" customFormat="1">
      <c r="B353" s="160"/>
      <c r="D353" s="153" t="s">
        <v>256</v>
      </c>
      <c r="E353" s="161" t="s">
        <v>1</v>
      </c>
      <c r="F353" s="162" t="s">
        <v>1515</v>
      </c>
      <c r="H353" s="163">
        <v>-9.0589999999999993</v>
      </c>
      <c r="I353" s="164"/>
      <c r="L353" s="160"/>
      <c r="M353" s="165"/>
      <c r="T353" s="166"/>
      <c r="AT353" s="161" t="s">
        <v>256</v>
      </c>
      <c r="AU353" s="161" t="s">
        <v>85</v>
      </c>
      <c r="AV353" s="12" t="s">
        <v>85</v>
      </c>
      <c r="AW353" s="12" t="s">
        <v>32</v>
      </c>
      <c r="AX353" s="12" t="s">
        <v>76</v>
      </c>
      <c r="AY353" s="161" t="s">
        <v>190</v>
      </c>
    </row>
    <row r="354" spans="2:65" s="12" customFormat="1">
      <c r="B354" s="160"/>
      <c r="D354" s="153" t="s">
        <v>256</v>
      </c>
      <c r="E354" s="161" t="s">
        <v>1</v>
      </c>
      <c r="F354" s="162" t="s">
        <v>1516</v>
      </c>
      <c r="H354" s="163">
        <v>-3.1179999999999999</v>
      </c>
      <c r="I354" s="164"/>
      <c r="L354" s="160"/>
      <c r="M354" s="165"/>
      <c r="T354" s="166"/>
      <c r="AT354" s="161" t="s">
        <v>256</v>
      </c>
      <c r="AU354" s="161" t="s">
        <v>85</v>
      </c>
      <c r="AV354" s="12" t="s">
        <v>85</v>
      </c>
      <c r="AW354" s="12" t="s">
        <v>32</v>
      </c>
      <c r="AX354" s="12" t="s">
        <v>76</v>
      </c>
      <c r="AY354" s="161" t="s">
        <v>190</v>
      </c>
    </row>
    <row r="355" spans="2:65" s="15" customFormat="1">
      <c r="B355" s="193"/>
      <c r="D355" s="153" t="s">
        <v>256</v>
      </c>
      <c r="E355" s="194" t="s">
        <v>1</v>
      </c>
      <c r="F355" s="195" t="s">
        <v>640</v>
      </c>
      <c r="H355" s="196">
        <v>21.312000000000001</v>
      </c>
      <c r="I355" s="197"/>
      <c r="L355" s="193"/>
      <c r="M355" s="198"/>
      <c r="T355" s="199"/>
      <c r="AT355" s="194" t="s">
        <v>256</v>
      </c>
      <c r="AU355" s="194" t="s">
        <v>85</v>
      </c>
      <c r="AV355" s="15" t="s">
        <v>209</v>
      </c>
      <c r="AW355" s="15" t="s">
        <v>32</v>
      </c>
      <c r="AX355" s="15" t="s">
        <v>76</v>
      </c>
      <c r="AY355" s="194" t="s">
        <v>190</v>
      </c>
    </row>
    <row r="356" spans="2:65" s="12" customFormat="1">
      <c r="B356" s="160"/>
      <c r="D356" s="153" t="s">
        <v>256</v>
      </c>
      <c r="E356" s="161" t="s">
        <v>1</v>
      </c>
      <c r="F356" s="162" t="s">
        <v>1517</v>
      </c>
      <c r="H356" s="163">
        <v>10.047000000000001</v>
      </c>
      <c r="I356" s="164"/>
      <c r="L356" s="160"/>
      <c r="M356" s="165"/>
      <c r="T356" s="166"/>
      <c r="AT356" s="161" t="s">
        <v>256</v>
      </c>
      <c r="AU356" s="161" t="s">
        <v>85</v>
      </c>
      <c r="AV356" s="12" t="s">
        <v>85</v>
      </c>
      <c r="AW356" s="12" t="s">
        <v>32</v>
      </c>
      <c r="AX356" s="12" t="s">
        <v>76</v>
      </c>
      <c r="AY356" s="161" t="s">
        <v>190</v>
      </c>
    </row>
    <row r="357" spans="2:65" s="12" customFormat="1">
      <c r="B357" s="160"/>
      <c r="D357" s="153" t="s">
        <v>256</v>
      </c>
      <c r="E357" s="161" t="s">
        <v>1</v>
      </c>
      <c r="F357" s="162" t="s">
        <v>1518</v>
      </c>
      <c r="H357" s="163">
        <v>-0.66200000000000003</v>
      </c>
      <c r="I357" s="164"/>
      <c r="L357" s="160"/>
      <c r="M357" s="165"/>
      <c r="T357" s="166"/>
      <c r="AT357" s="161" t="s">
        <v>256</v>
      </c>
      <c r="AU357" s="161" t="s">
        <v>85</v>
      </c>
      <c r="AV357" s="12" t="s">
        <v>85</v>
      </c>
      <c r="AW357" s="12" t="s">
        <v>32</v>
      </c>
      <c r="AX357" s="12" t="s">
        <v>76</v>
      </c>
      <c r="AY357" s="161" t="s">
        <v>190</v>
      </c>
    </row>
    <row r="358" spans="2:65" s="15" customFormat="1">
      <c r="B358" s="193"/>
      <c r="D358" s="153" t="s">
        <v>256</v>
      </c>
      <c r="E358" s="194" t="s">
        <v>1</v>
      </c>
      <c r="F358" s="195" t="s">
        <v>640</v>
      </c>
      <c r="H358" s="196">
        <v>9.3849999999999998</v>
      </c>
      <c r="I358" s="197"/>
      <c r="L358" s="193"/>
      <c r="M358" s="198"/>
      <c r="T358" s="199"/>
      <c r="AT358" s="194" t="s">
        <v>256</v>
      </c>
      <c r="AU358" s="194" t="s">
        <v>85</v>
      </c>
      <c r="AV358" s="15" t="s">
        <v>209</v>
      </c>
      <c r="AW358" s="15" t="s">
        <v>32</v>
      </c>
      <c r="AX358" s="15" t="s">
        <v>76</v>
      </c>
      <c r="AY358" s="194" t="s">
        <v>190</v>
      </c>
    </row>
    <row r="359" spans="2:65" s="14" customFormat="1">
      <c r="B359" s="173"/>
      <c r="D359" s="153" t="s">
        <v>256</v>
      </c>
      <c r="E359" s="174" t="s">
        <v>1</v>
      </c>
      <c r="F359" s="175" t="s">
        <v>267</v>
      </c>
      <c r="H359" s="176">
        <v>30.696999999999999</v>
      </c>
      <c r="I359" s="177"/>
      <c r="L359" s="173"/>
      <c r="M359" s="178"/>
      <c r="T359" s="179"/>
      <c r="AT359" s="174" t="s">
        <v>256</v>
      </c>
      <c r="AU359" s="174" t="s">
        <v>85</v>
      </c>
      <c r="AV359" s="14" t="s">
        <v>217</v>
      </c>
      <c r="AW359" s="14" t="s">
        <v>32</v>
      </c>
      <c r="AX359" s="14" t="s">
        <v>83</v>
      </c>
      <c r="AY359" s="174" t="s">
        <v>190</v>
      </c>
    </row>
    <row r="360" spans="2:65" s="1" customFormat="1" ht="16.5" customHeight="1">
      <c r="B360" s="32"/>
      <c r="C360" s="183" t="s">
        <v>360</v>
      </c>
      <c r="D360" s="183" t="s">
        <v>615</v>
      </c>
      <c r="E360" s="184" t="s">
        <v>650</v>
      </c>
      <c r="F360" s="185" t="s">
        <v>651</v>
      </c>
      <c r="G360" s="186" t="s">
        <v>380</v>
      </c>
      <c r="H360" s="187">
        <v>44.511000000000003</v>
      </c>
      <c r="I360" s="188"/>
      <c r="J360" s="189">
        <f>ROUND(I360*H360,2)</f>
        <v>0</v>
      </c>
      <c r="K360" s="185" t="s">
        <v>197</v>
      </c>
      <c r="L360" s="190"/>
      <c r="M360" s="191" t="s">
        <v>1</v>
      </c>
      <c r="N360" s="192" t="s">
        <v>41</v>
      </c>
      <c r="P360" s="145">
        <f>O360*H360</f>
        <v>0</v>
      </c>
      <c r="Q360" s="145">
        <v>1</v>
      </c>
      <c r="R360" s="145">
        <f>Q360*H360</f>
        <v>44.511000000000003</v>
      </c>
      <c r="S360" s="145">
        <v>0</v>
      </c>
      <c r="T360" s="146">
        <f>S360*H360</f>
        <v>0</v>
      </c>
      <c r="AR360" s="147" t="s">
        <v>500</v>
      </c>
      <c r="AT360" s="147" t="s">
        <v>615</v>
      </c>
      <c r="AU360" s="147" t="s">
        <v>85</v>
      </c>
      <c r="AY360" s="17" t="s">
        <v>190</v>
      </c>
      <c r="BE360" s="148">
        <f>IF(N360="základní",J360,0)</f>
        <v>0</v>
      </c>
      <c r="BF360" s="148">
        <f>IF(N360="snížená",J360,0)</f>
        <v>0</v>
      </c>
      <c r="BG360" s="148">
        <f>IF(N360="zákl. přenesená",J360,0)</f>
        <v>0</v>
      </c>
      <c r="BH360" s="148">
        <f>IF(N360="sníž. přenesená",J360,0)</f>
        <v>0</v>
      </c>
      <c r="BI360" s="148">
        <f>IF(N360="nulová",J360,0)</f>
        <v>0</v>
      </c>
      <c r="BJ360" s="17" t="s">
        <v>83</v>
      </c>
      <c r="BK360" s="148">
        <f>ROUND(I360*H360,2)</f>
        <v>0</v>
      </c>
      <c r="BL360" s="17" t="s">
        <v>217</v>
      </c>
      <c r="BM360" s="147" t="s">
        <v>1519</v>
      </c>
    </row>
    <row r="361" spans="2:65" s="13" customFormat="1">
      <c r="B361" s="167"/>
      <c r="D361" s="153" t="s">
        <v>256</v>
      </c>
      <c r="E361" s="168" t="s">
        <v>1</v>
      </c>
      <c r="F361" s="169" t="s">
        <v>653</v>
      </c>
      <c r="H361" s="168" t="s">
        <v>1</v>
      </c>
      <c r="I361" s="170"/>
      <c r="L361" s="167"/>
      <c r="M361" s="171"/>
      <c r="T361" s="172"/>
      <c r="AT361" s="168" t="s">
        <v>256</v>
      </c>
      <c r="AU361" s="168" t="s">
        <v>85</v>
      </c>
      <c r="AV361" s="13" t="s">
        <v>83</v>
      </c>
      <c r="AW361" s="13" t="s">
        <v>32</v>
      </c>
      <c r="AX361" s="13" t="s">
        <v>76</v>
      </c>
      <c r="AY361" s="168" t="s">
        <v>190</v>
      </c>
    </row>
    <row r="362" spans="2:65" s="12" customFormat="1">
      <c r="B362" s="160"/>
      <c r="D362" s="153" t="s">
        <v>256</v>
      </c>
      <c r="E362" s="161" t="s">
        <v>1</v>
      </c>
      <c r="F362" s="162" t="s">
        <v>1520</v>
      </c>
      <c r="H362" s="163">
        <v>44.511000000000003</v>
      </c>
      <c r="I362" s="164"/>
      <c r="L362" s="160"/>
      <c r="M362" s="165"/>
      <c r="T362" s="166"/>
      <c r="AT362" s="161" t="s">
        <v>256</v>
      </c>
      <c r="AU362" s="161" t="s">
        <v>85</v>
      </c>
      <c r="AV362" s="12" t="s">
        <v>85</v>
      </c>
      <c r="AW362" s="12" t="s">
        <v>32</v>
      </c>
      <c r="AX362" s="12" t="s">
        <v>83</v>
      </c>
      <c r="AY362" s="161" t="s">
        <v>190</v>
      </c>
    </row>
    <row r="363" spans="2:65" s="1" customFormat="1" ht="24.2" customHeight="1">
      <c r="B363" s="32"/>
      <c r="C363" s="136" t="s">
        <v>372</v>
      </c>
      <c r="D363" s="136" t="s">
        <v>193</v>
      </c>
      <c r="E363" s="137" t="s">
        <v>657</v>
      </c>
      <c r="F363" s="138" t="s">
        <v>658</v>
      </c>
      <c r="G363" s="139" t="s">
        <v>253</v>
      </c>
      <c r="H363" s="140">
        <v>3406.2750000000001</v>
      </c>
      <c r="I363" s="141"/>
      <c r="J363" s="142">
        <f>ROUND(I363*H363,2)</f>
        <v>0</v>
      </c>
      <c r="K363" s="138" t="s">
        <v>197</v>
      </c>
      <c r="L363" s="32"/>
      <c r="M363" s="143" t="s">
        <v>1</v>
      </c>
      <c r="N363" s="144" t="s">
        <v>41</v>
      </c>
      <c r="P363" s="145">
        <f>O363*H363</f>
        <v>0</v>
      </c>
      <c r="Q363" s="145">
        <v>0</v>
      </c>
      <c r="R363" s="145">
        <f>Q363*H363</f>
        <v>0</v>
      </c>
      <c r="S363" s="145">
        <v>0</v>
      </c>
      <c r="T363" s="146">
        <f>S363*H363</f>
        <v>0</v>
      </c>
      <c r="AR363" s="147" t="s">
        <v>217</v>
      </c>
      <c r="AT363" s="147" t="s">
        <v>193</v>
      </c>
      <c r="AU363" s="147" t="s">
        <v>85</v>
      </c>
      <c r="AY363" s="17" t="s">
        <v>190</v>
      </c>
      <c r="BE363" s="148">
        <f>IF(N363="základní",J363,0)</f>
        <v>0</v>
      </c>
      <c r="BF363" s="148">
        <f>IF(N363="snížená",J363,0)</f>
        <v>0</v>
      </c>
      <c r="BG363" s="148">
        <f>IF(N363="zákl. přenesená",J363,0)</f>
        <v>0</v>
      </c>
      <c r="BH363" s="148">
        <f>IF(N363="sníž. přenesená",J363,0)</f>
        <v>0</v>
      </c>
      <c r="BI363" s="148">
        <f>IF(N363="nulová",J363,0)</f>
        <v>0</v>
      </c>
      <c r="BJ363" s="17" t="s">
        <v>83</v>
      </c>
      <c r="BK363" s="148">
        <f>ROUND(I363*H363,2)</f>
        <v>0</v>
      </c>
      <c r="BL363" s="17" t="s">
        <v>217</v>
      </c>
      <c r="BM363" s="147" t="s">
        <v>1521</v>
      </c>
    </row>
    <row r="364" spans="2:65" s="1" customFormat="1">
      <c r="B364" s="32"/>
      <c r="D364" s="149" t="s">
        <v>200</v>
      </c>
      <c r="F364" s="150" t="s">
        <v>660</v>
      </c>
      <c r="I364" s="151"/>
      <c r="L364" s="32"/>
      <c r="M364" s="152"/>
      <c r="T364" s="56"/>
      <c r="AT364" s="17" t="s">
        <v>200</v>
      </c>
      <c r="AU364" s="17" t="s">
        <v>85</v>
      </c>
    </row>
    <row r="365" spans="2:65" s="13" customFormat="1">
      <c r="B365" s="167"/>
      <c r="D365" s="153" t="s">
        <v>256</v>
      </c>
      <c r="E365" s="168" t="s">
        <v>1</v>
      </c>
      <c r="F365" s="169" t="s">
        <v>1522</v>
      </c>
      <c r="H365" s="168" t="s">
        <v>1</v>
      </c>
      <c r="I365" s="170"/>
      <c r="L365" s="167"/>
      <c r="M365" s="171"/>
      <c r="T365" s="172"/>
      <c r="AT365" s="168" t="s">
        <v>256</v>
      </c>
      <c r="AU365" s="168" t="s">
        <v>85</v>
      </c>
      <c r="AV365" s="13" t="s">
        <v>83</v>
      </c>
      <c r="AW365" s="13" t="s">
        <v>32</v>
      </c>
      <c r="AX365" s="13" t="s">
        <v>76</v>
      </c>
      <c r="AY365" s="168" t="s">
        <v>190</v>
      </c>
    </row>
    <row r="366" spans="2:65" s="12" customFormat="1">
      <c r="B366" s="160"/>
      <c r="D366" s="153" t="s">
        <v>256</v>
      </c>
      <c r="E366" s="161" t="s">
        <v>1</v>
      </c>
      <c r="F366" s="162" t="s">
        <v>1523</v>
      </c>
      <c r="H366" s="163">
        <v>1128.7750000000001</v>
      </c>
      <c r="I366" s="164"/>
      <c r="L366" s="160"/>
      <c r="M366" s="165"/>
      <c r="T366" s="166"/>
      <c r="AT366" s="161" t="s">
        <v>256</v>
      </c>
      <c r="AU366" s="161" t="s">
        <v>85</v>
      </c>
      <c r="AV366" s="12" t="s">
        <v>85</v>
      </c>
      <c r="AW366" s="12" t="s">
        <v>32</v>
      </c>
      <c r="AX366" s="12" t="s">
        <v>76</v>
      </c>
      <c r="AY366" s="161" t="s">
        <v>190</v>
      </c>
    </row>
    <row r="367" spans="2:65" s="13" customFormat="1">
      <c r="B367" s="167"/>
      <c r="D367" s="153" t="s">
        <v>256</v>
      </c>
      <c r="E367" s="168" t="s">
        <v>1</v>
      </c>
      <c r="F367" s="169" t="s">
        <v>1524</v>
      </c>
      <c r="H367" s="168" t="s">
        <v>1</v>
      </c>
      <c r="I367" s="170"/>
      <c r="L367" s="167"/>
      <c r="M367" s="171"/>
      <c r="T367" s="172"/>
      <c r="AT367" s="168" t="s">
        <v>256</v>
      </c>
      <c r="AU367" s="168" t="s">
        <v>85</v>
      </c>
      <c r="AV367" s="13" t="s">
        <v>83</v>
      </c>
      <c r="AW367" s="13" t="s">
        <v>32</v>
      </c>
      <c r="AX367" s="13" t="s">
        <v>76</v>
      </c>
      <c r="AY367" s="168" t="s">
        <v>190</v>
      </c>
    </row>
    <row r="368" spans="2:65" s="12" customFormat="1">
      <c r="B368" s="160"/>
      <c r="D368" s="153" t="s">
        <v>256</v>
      </c>
      <c r="E368" s="161" t="s">
        <v>1</v>
      </c>
      <c r="F368" s="162" t="s">
        <v>1525</v>
      </c>
      <c r="H368" s="163">
        <v>1749</v>
      </c>
      <c r="I368" s="164"/>
      <c r="L368" s="160"/>
      <c r="M368" s="165"/>
      <c r="T368" s="166"/>
      <c r="AT368" s="161" t="s">
        <v>256</v>
      </c>
      <c r="AU368" s="161" t="s">
        <v>85</v>
      </c>
      <c r="AV368" s="12" t="s">
        <v>85</v>
      </c>
      <c r="AW368" s="12" t="s">
        <v>32</v>
      </c>
      <c r="AX368" s="12" t="s">
        <v>76</v>
      </c>
      <c r="AY368" s="161" t="s">
        <v>190</v>
      </c>
    </row>
    <row r="369" spans="2:65" s="12" customFormat="1">
      <c r="B369" s="160"/>
      <c r="D369" s="153" t="s">
        <v>256</v>
      </c>
      <c r="E369" s="161" t="s">
        <v>1</v>
      </c>
      <c r="F369" s="162" t="s">
        <v>1526</v>
      </c>
      <c r="H369" s="163">
        <v>528.5</v>
      </c>
      <c r="I369" s="164"/>
      <c r="L369" s="160"/>
      <c r="M369" s="165"/>
      <c r="T369" s="166"/>
      <c r="AT369" s="161" t="s">
        <v>256</v>
      </c>
      <c r="AU369" s="161" t="s">
        <v>85</v>
      </c>
      <c r="AV369" s="12" t="s">
        <v>85</v>
      </c>
      <c r="AW369" s="12" t="s">
        <v>32</v>
      </c>
      <c r="AX369" s="12" t="s">
        <v>76</v>
      </c>
      <c r="AY369" s="161" t="s">
        <v>190</v>
      </c>
    </row>
    <row r="370" spans="2:65" s="14" customFormat="1">
      <c r="B370" s="173"/>
      <c r="D370" s="153" t="s">
        <v>256</v>
      </c>
      <c r="E370" s="174" t="s">
        <v>1</v>
      </c>
      <c r="F370" s="175" t="s">
        <v>267</v>
      </c>
      <c r="H370" s="176">
        <v>3406.2750000000001</v>
      </c>
      <c r="I370" s="177"/>
      <c r="L370" s="173"/>
      <c r="M370" s="178"/>
      <c r="T370" s="179"/>
      <c r="AT370" s="174" t="s">
        <v>256</v>
      </c>
      <c r="AU370" s="174" t="s">
        <v>85</v>
      </c>
      <c r="AV370" s="14" t="s">
        <v>217</v>
      </c>
      <c r="AW370" s="14" t="s">
        <v>32</v>
      </c>
      <c r="AX370" s="14" t="s">
        <v>83</v>
      </c>
      <c r="AY370" s="174" t="s">
        <v>190</v>
      </c>
    </row>
    <row r="371" spans="2:65" s="1" customFormat="1" ht="37.9" customHeight="1">
      <c r="B371" s="32"/>
      <c r="C371" s="136" t="s">
        <v>447</v>
      </c>
      <c r="D371" s="136" t="s">
        <v>193</v>
      </c>
      <c r="E371" s="137" t="s">
        <v>665</v>
      </c>
      <c r="F371" s="138" t="s">
        <v>666</v>
      </c>
      <c r="G371" s="139" t="s">
        <v>253</v>
      </c>
      <c r="H371" s="140">
        <v>32</v>
      </c>
      <c r="I371" s="141"/>
      <c r="J371" s="142">
        <f>ROUND(I371*H371,2)</f>
        <v>0</v>
      </c>
      <c r="K371" s="138" t="s">
        <v>197</v>
      </c>
      <c r="L371" s="32"/>
      <c r="M371" s="143" t="s">
        <v>1</v>
      </c>
      <c r="N371" s="144" t="s">
        <v>41</v>
      </c>
      <c r="P371" s="145">
        <f>O371*H371</f>
        <v>0</v>
      </c>
      <c r="Q371" s="145">
        <v>0</v>
      </c>
      <c r="R371" s="145">
        <f>Q371*H371</f>
        <v>0</v>
      </c>
      <c r="S371" s="145">
        <v>0</v>
      </c>
      <c r="T371" s="146">
        <f>S371*H371</f>
        <v>0</v>
      </c>
      <c r="AR371" s="147" t="s">
        <v>217</v>
      </c>
      <c r="AT371" s="147" t="s">
        <v>193</v>
      </c>
      <c r="AU371" s="147" t="s">
        <v>85</v>
      </c>
      <c r="AY371" s="17" t="s">
        <v>190</v>
      </c>
      <c r="BE371" s="148">
        <f>IF(N371="základní",J371,0)</f>
        <v>0</v>
      </c>
      <c r="BF371" s="148">
        <f>IF(N371="snížená",J371,0)</f>
        <v>0</v>
      </c>
      <c r="BG371" s="148">
        <f>IF(N371="zákl. přenesená",J371,0)</f>
        <v>0</v>
      </c>
      <c r="BH371" s="148">
        <f>IF(N371="sníž. přenesená",J371,0)</f>
        <v>0</v>
      </c>
      <c r="BI371" s="148">
        <f>IF(N371="nulová",J371,0)</f>
        <v>0</v>
      </c>
      <c r="BJ371" s="17" t="s">
        <v>83</v>
      </c>
      <c r="BK371" s="148">
        <f>ROUND(I371*H371,2)</f>
        <v>0</v>
      </c>
      <c r="BL371" s="17" t="s">
        <v>217</v>
      </c>
      <c r="BM371" s="147" t="s">
        <v>1527</v>
      </c>
    </row>
    <row r="372" spans="2:65" s="1" customFormat="1">
      <c r="B372" s="32"/>
      <c r="D372" s="149" t="s">
        <v>200</v>
      </c>
      <c r="F372" s="150" t="s">
        <v>668</v>
      </c>
      <c r="I372" s="151"/>
      <c r="L372" s="32"/>
      <c r="M372" s="152"/>
      <c r="T372" s="56"/>
      <c r="AT372" s="17" t="s">
        <v>200</v>
      </c>
      <c r="AU372" s="17" t="s">
        <v>85</v>
      </c>
    </row>
    <row r="373" spans="2:65" s="12" customFormat="1">
      <c r="B373" s="160"/>
      <c r="D373" s="153" t="s">
        <v>256</v>
      </c>
      <c r="E373" s="161" t="s">
        <v>1</v>
      </c>
      <c r="F373" s="162" t="s">
        <v>1528</v>
      </c>
      <c r="H373" s="163">
        <v>14</v>
      </c>
      <c r="I373" s="164"/>
      <c r="L373" s="160"/>
      <c r="M373" s="165"/>
      <c r="T373" s="166"/>
      <c r="AT373" s="161" t="s">
        <v>256</v>
      </c>
      <c r="AU373" s="161" t="s">
        <v>85</v>
      </c>
      <c r="AV373" s="12" t="s">
        <v>85</v>
      </c>
      <c r="AW373" s="12" t="s">
        <v>32</v>
      </c>
      <c r="AX373" s="12" t="s">
        <v>76</v>
      </c>
      <c r="AY373" s="161" t="s">
        <v>190</v>
      </c>
    </row>
    <row r="374" spans="2:65" s="12" customFormat="1">
      <c r="B374" s="160"/>
      <c r="D374" s="153" t="s">
        <v>256</v>
      </c>
      <c r="E374" s="161" t="s">
        <v>1</v>
      </c>
      <c r="F374" s="162" t="s">
        <v>1529</v>
      </c>
      <c r="H374" s="163">
        <v>18</v>
      </c>
      <c r="I374" s="164"/>
      <c r="L374" s="160"/>
      <c r="M374" s="165"/>
      <c r="T374" s="166"/>
      <c r="AT374" s="161" t="s">
        <v>256</v>
      </c>
      <c r="AU374" s="161" t="s">
        <v>85</v>
      </c>
      <c r="AV374" s="12" t="s">
        <v>85</v>
      </c>
      <c r="AW374" s="12" t="s">
        <v>32</v>
      </c>
      <c r="AX374" s="12" t="s">
        <v>76</v>
      </c>
      <c r="AY374" s="161" t="s">
        <v>190</v>
      </c>
    </row>
    <row r="375" spans="2:65" s="14" customFormat="1">
      <c r="B375" s="173"/>
      <c r="D375" s="153" t="s">
        <v>256</v>
      </c>
      <c r="E375" s="174" t="s">
        <v>1</v>
      </c>
      <c r="F375" s="175" t="s">
        <v>267</v>
      </c>
      <c r="H375" s="176">
        <v>32</v>
      </c>
      <c r="I375" s="177"/>
      <c r="L375" s="173"/>
      <c r="M375" s="178"/>
      <c r="T375" s="179"/>
      <c r="AT375" s="174" t="s">
        <v>256</v>
      </c>
      <c r="AU375" s="174" t="s">
        <v>85</v>
      </c>
      <c r="AV375" s="14" t="s">
        <v>217</v>
      </c>
      <c r="AW375" s="14" t="s">
        <v>32</v>
      </c>
      <c r="AX375" s="14" t="s">
        <v>83</v>
      </c>
      <c r="AY375" s="174" t="s">
        <v>190</v>
      </c>
    </row>
    <row r="376" spans="2:65" s="1" customFormat="1" ht="37.9" customHeight="1">
      <c r="B376" s="32"/>
      <c r="C376" s="136" t="s">
        <v>452</v>
      </c>
      <c r="D376" s="136" t="s">
        <v>193</v>
      </c>
      <c r="E376" s="137" t="s">
        <v>670</v>
      </c>
      <c r="F376" s="138" t="s">
        <v>671</v>
      </c>
      <c r="G376" s="139" t="s">
        <v>253</v>
      </c>
      <c r="H376" s="140">
        <v>798</v>
      </c>
      <c r="I376" s="141"/>
      <c r="J376" s="142">
        <f>ROUND(I376*H376,2)</f>
        <v>0</v>
      </c>
      <c r="K376" s="138" t="s">
        <v>197</v>
      </c>
      <c r="L376" s="32"/>
      <c r="M376" s="143" t="s">
        <v>1</v>
      </c>
      <c r="N376" s="144" t="s">
        <v>41</v>
      </c>
      <c r="P376" s="145">
        <f>O376*H376</f>
        <v>0</v>
      </c>
      <c r="Q376" s="145">
        <v>0</v>
      </c>
      <c r="R376" s="145">
        <f>Q376*H376</f>
        <v>0</v>
      </c>
      <c r="S376" s="145">
        <v>0</v>
      </c>
      <c r="T376" s="146">
        <f>S376*H376</f>
        <v>0</v>
      </c>
      <c r="AR376" s="147" t="s">
        <v>217</v>
      </c>
      <c r="AT376" s="147" t="s">
        <v>193</v>
      </c>
      <c r="AU376" s="147" t="s">
        <v>85</v>
      </c>
      <c r="AY376" s="17" t="s">
        <v>190</v>
      </c>
      <c r="BE376" s="148">
        <f>IF(N376="základní",J376,0)</f>
        <v>0</v>
      </c>
      <c r="BF376" s="148">
        <f>IF(N376="snížená",J376,0)</f>
        <v>0</v>
      </c>
      <c r="BG376" s="148">
        <f>IF(N376="zákl. přenesená",J376,0)</f>
        <v>0</v>
      </c>
      <c r="BH376" s="148">
        <f>IF(N376="sníž. přenesená",J376,0)</f>
        <v>0</v>
      </c>
      <c r="BI376" s="148">
        <f>IF(N376="nulová",J376,0)</f>
        <v>0</v>
      </c>
      <c r="BJ376" s="17" t="s">
        <v>83</v>
      </c>
      <c r="BK376" s="148">
        <f>ROUND(I376*H376,2)</f>
        <v>0</v>
      </c>
      <c r="BL376" s="17" t="s">
        <v>217</v>
      </c>
      <c r="BM376" s="147" t="s">
        <v>1530</v>
      </c>
    </row>
    <row r="377" spans="2:65" s="1" customFormat="1">
      <c r="B377" s="32"/>
      <c r="D377" s="149" t="s">
        <v>200</v>
      </c>
      <c r="F377" s="150" t="s">
        <v>673</v>
      </c>
      <c r="I377" s="151"/>
      <c r="L377" s="32"/>
      <c r="M377" s="152"/>
      <c r="T377" s="56"/>
      <c r="AT377" s="17" t="s">
        <v>200</v>
      </c>
      <c r="AU377" s="17" t="s">
        <v>85</v>
      </c>
    </row>
    <row r="378" spans="2:65" s="12" customFormat="1">
      <c r="B378" s="160"/>
      <c r="D378" s="153" t="s">
        <v>256</v>
      </c>
      <c r="E378" s="161" t="s">
        <v>1</v>
      </c>
      <c r="F378" s="162" t="s">
        <v>1531</v>
      </c>
      <c r="H378" s="163">
        <v>93</v>
      </c>
      <c r="I378" s="164"/>
      <c r="L378" s="160"/>
      <c r="M378" s="165"/>
      <c r="T378" s="166"/>
      <c r="AT378" s="161" t="s">
        <v>256</v>
      </c>
      <c r="AU378" s="161" t="s">
        <v>85</v>
      </c>
      <c r="AV378" s="12" t="s">
        <v>85</v>
      </c>
      <c r="AW378" s="12" t="s">
        <v>32</v>
      </c>
      <c r="AX378" s="12" t="s">
        <v>76</v>
      </c>
      <c r="AY378" s="161" t="s">
        <v>190</v>
      </c>
    </row>
    <row r="379" spans="2:65" s="12" customFormat="1">
      <c r="B379" s="160"/>
      <c r="D379" s="153" t="s">
        <v>256</v>
      </c>
      <c r="E379" s="161" t="s">
        <v>1</v>
      </c>
      <c r="F379" s="162" t="s">
        <v>1532</v>
      </c>
      <c r="H379" s="163">
        <v>269</v>
      </c>
      <c r="I379" s="164"/>
      <c r="L379" s="160"/>
      <c r="M379" s="165"/>
      <c r="T379" s="166"/>
      <c r="AT379" s="161" t="s">
        <v>256</v>
      </c>
      <c r="AU379" s="161" t="s">
        <v>85</v>
      </c>
      <c r="AV379" s="12" t="s">
        <v>85</v>
      </c>
      <c r="AW379" s="12" t="s">
        <v>32</v>
      </c>
      <c r="AX379" s="12" t="s">
        <v>76</v>
      </c>
      <c r="AY379" s="161" t="s">
        <v>190</v>
      </c>
    </row>
    <row r="380" spans="2:65" s="12" customFormat="1">
      <c r="B380" s="160"/>
      <c r="D380" s="153" t="s">
        <v>256</v>
      </c>
      <c r="E380" s="161" t="s">
        <v>1</v>
      </c>
      <c r="F380" s="162" t="s">
        <v>1533</v>
      </c>
      <c r="H380" s="163">
        <v>436</v>
      </c>
      <c r="I380" s="164"/>
      <c r="L380" s="160"/>
      <c r="M380" s="165"/>
      <c r="T380" s="166"/>
      <c r="AT380" s="161" t="s">
        <v>256</v>
      </c>
      <c r="AU380" s="161" t="s">
        <v>85</v>
      </c>
      <c r="AV380" s="12" t="s">
        <v>85</v>
      </c>
      <c r="AW380" s="12" t="s">
        <v>32</v>
      </c>
      <c r="AX380" s="12" t="s">
        <v>76</v>
      </c>
      <c r="AY380" s="161" t="s">
        <v>190</v>
      </c>
    </row>
    <row r="381" spans="2:65" s="14" customFormat="1">
      <c r="B381" s="173"/>
      <c r="D381" s="153" t="s">
        <v>256</v>
      </c>
      <c r="E381" s="174" t="s">
        <v>1</v>
      </c>
      <c r="F381" s="175" t="s">
        <v>267</v>
      </c>
      <c r="H381" s="176">
        <v>798</v>
      </c>
      <c r="I381" s="177"/>
      <c r="L381" s="173"/>
      <c r="M381" s="178"/>
      <c r="T381" s="179"/>
      <c r="AT381" s="174" t="s">
        <v>256</v>
      </c>
      <c r="AU381" s="174" t="s">
        <v>85</v>
      </c>
      <c r="AV381" s="14" t="s">
        <v>217</v>
      </c>
      <c r="AW381" s="14" t="s">
        <v>32</v>
      </c>
      <c r="AX381" s="14" t="s">
        <v>83</v>
      </c>
      <c r="AY381" s="174" t="s">
        <v>190</v>
      </c>
    </row>
    <row r="382" spans="2:65" s="1" customFormat="1" ht="37.9" customHeight="1">
      <c r="B382" s="32"/>
      <c r="C382" s="136" t="s">
        <v>439</v>
      </c>
      <c r="D382" s="136" t="s">
        <v>193</v>
      </c>
      <c r="E382" s="137" t="s">
        <v>675</v>
      </c>
      <c r="F382" s="138" t="s">
        <v>676</v>
      </c>
      <c r="G382" s="139" t="s">
        <v>253</v>
      </c>
      <c r="H382" s="140">
        <v>1394</v>
      </c>
      <c r="I382" s="141"/>
      <c r="J382" s="142">
        <f>ROUND(I382*H382,2)</f>
        <v>0</v>
      </c>
      <c r="K382" s="138" t="s">
        <v>197</v>
      </c>
      <c r="L382" s="32"/>
      <c r="M382" s="143" t="s">
        <v>1</v>
      </c>
      <c r="N382" s="144" t="s">
        <v>41</v>
      </c>
      <c r="P382" s="145">
        <f>O382*H382</f>
        <v>0</v>
      </c>
      <c r="Q382" s="145">
        <v>0</v>
      </c>
      <c r="R382" s="145">
        <f>Q382*H382</f>
        <v>0</v>
      </c>
      <c r="S382" s="145">
        <v>0</v>
      </c>
      <c r="T382" s="146">
        <f>S382*H382</f>
        <v>0</v>
      </c>
      <c r="AR382" s="147" t="s">
        <v>217</v>
      </c>
      <c r="AT382" s="147" t="s">
        <v>193</v>
      </c>
      <c r="AU382" s="147" t="s">
        <v>85</v>
      </c>
      <c r="AY382" s="17" t="s">
        <v>190</v>
      </c>
      <c r="BE382" s="148">
        <f>IF(N382="základní",J382,0)</f>
        <v>0</v>
      </c>
      <c r="BF382" s="148">
        <f>IF(N382="snížená",J382,0)</f>
        <v>0</v>
      </c>
      <c r="BG382" s="148">
        <f>IF(N382="zákl. přenesená",J382,0)</f>
        <v>0</v>
      </c>
      <c r="BH382" s="148">
        <f>IF(N382="sníž. přenesená",J382,0)</f>
        <v>0</v>
      </c>
      <c r="BI382" s="148">
        <f>IF(N382="nulová",J382,0)</f>
        <v>0</v>
      </c>
      <c r="BJ382" s="17" t="s">
        <v>83</v>
      </c>
      <c r="BK382" s="148">
        <f>ROUND(I382*H382,2)</f>
        <v>0</v>
      </c>
      <c r="BL382" s="17" t="s">
        <v>217</v>
      </c>
      <c r="BM382" s="147" t="s">
        <v>1534</v>
      </c>
    </row>
    <row r="383" spans="2:65" s="1" customFormat="1">
      <c r="B383" s="32"/>
      <c r="D383" s="149" t="s">
        <v>200</v>
      </c>
      <c r="F383" s="150" t="s">
        <v>678</v>
      </c>
      <c r="I383" s="151"/>
      <c r="L383" s="32"/>
      <c r="M383" s="152"/>
      <c r="T383" s="56"/>
      <c r="AT383" s="17" t="s">
        <v>200</v>
      </c>
      <c r="AU383" s="17" t="s">
        <v>85</v>
      </c>
    </row>
    <row r="384" spans="2:65" s="12" customFormat="1">
      <c r="B384" s="160"/>
      <c r="D384" s="153" t="s">
        <v>256</v>
      </c>
      <c r="E384" s="161" t="s">
        <v>1</v>
      </c>
      <c r="F384" s="162" t="s">
        <v>1535</v>
      </c>
      <c r="H384" s="163">
        <v>246</v>
      </c>
      <c r="I384" s="164"/>
      <c r="L384" s="160"/>
      <c r="M384" s="165"/>
      <c r="T384" s="166"/>
      <c r="AT384" s="161" t="s">
        <v>256</v>
      </c>
      <c r="AU384" s="161" t="s">
        <v>85</v>
      </c>
      <c r="AV384" s="12" t="s">
        <v>85</v>
      </c>
      <c r="AW384" s="12" t="s">
        <v>32</v>
      </c>
      <c r="AX384" s="12" t="s">
        <v>76</v>
      </c>
      <c r="AY384" s="161" t="s">
        <v>190</v>
      </c>
    </row>
    <row r="385" spans="2:65" s="12" customFormat="1">
      <c r="B385" s="160"/>
      <c r="D385" s="153" t="s">
        <v>256</v>
      </c>
      <c r="E385" s="161" t="s">
        <v>1</v>
      </c>
      <c r="F385" s="162" t="s">
        <v>1536</v>
      </c>
      <c r="H385" s="163">
        <v>1148</v>
      </c>
      <c r="I385" s="164"/>
      <c r="L385" s="160"/>
      <c r="M385" s="165"/>
      <c r="T385" s="166"/>
      <c r="AT385" s="161" t="s">
        <v>256</v>
      </c>
      <c r="AU385" s="161" t="s">
        <v>85</v>
      </c>
      <c r="AV385" s="12" t="s">
        <v>85</v>
      </c>
      <c r="AW385" s="12" t="s">
        <v>32</v>
      </c>
      <c r="AX385" s="12" t="s">
        <v>76</v>
      </c>
      <c r="AY385" s="161" t="s">
        <v>190</v>
      </c>
    </row>
    <row r="386" spans="2:65" s="14" customFormat="1">
      <c r="B386" s="173"/>
      <c r="D386" s="153" t="s">
        <v>256</v>
      </c>
      <c r="E386" s="174" t="s">
        <v>1</v>
      </c>
      <c r="F386" s="175" t="s">
        <v>267</v>
      </c>
      <c r="H386" s="176">
        <v>1394</v>
      </c>
      <c r="I386" s="177"/>
      <c r="L386" s="173"/>
      <c r="M386" s="178"/>
      <c r="T386" s="179"/>
      <c r="AT386" s="174" t="s">
        <v>256</v>
      </c>
      <c r="AU386" s="174" t="s">
        <v>85</v>
      </c>
      <c r="AV386" s="14" t="s">
        <v>217</v>
      </c>
      <c r="AW386" s="14" t="s">
        <v>32</v>
      </c>
      <c r="AX386" s="14" t="s">
        <v>83</v>
      </c>
      <c r="AY386" s="174" t="s">
        <v>190</v>
      </c>
    </row>
    <row r="387" spans="2:65" s="1" customFormat="1" ht="16.5" customHeight="1">
      <c r="B387" s="32"/>
      <c r="C387" s="183" t="s">
        <v>425</v>
      </c>
      <c r="D387" s="183" t="s">
        <v>615</v>
      </c>
      <c r="E387" s="184" t="s">
        <v>703</v>
      </c>
      <c r="F387" s="185" t="s">
        <v>704</v>
      </c>
      <c r="G387" s="186" t="s">
        <v>380</v>
      </c>
      <c r="H387" s="187">
        <v>533.76</v>
      </c>
      <c r="I387" s="188"/>
      <c r="J387" s="189">
        <f>ROUND(I387*H387,2)</f>
        <v>0</v>
      </c>
      <c r="K387" s="185" t="s">
        <v>197</v>
      </c>
      <c r="L387" s="190"/>
      <c r="M387" s="191" t="s">
        <v>1</v>
      </c>
      <c r="N387" s="192" t="s">
        <v>41</v>
      </c>
      <c r="P387" s="145">
        <f>O387*H387</f>
        <v>0</v>
      </c>
      <c r="Q387" s="145">
        <v>1</v>
      </c>
      <c r="R387" s="145">
        <f>Q387*H387</f>
        <v>533.76</v>
      </c>
      <c r="S387" s="145">
        <v>0</v>
      </c>
      <c r="T387" s="146">
        <f>S387*H387</f>
        <v>0</v>
      </c>
      <c r="AR387" s="147" t="s">
        <v>500</v>
      </c>
      <c r="AT387" s="147" t="s">
        <v>615</v>
      </c>
      <c r="AU387" s="147" t="s">
        <v>85</v>
      </c>
      <c r="AY387" s="17" t="s">
        <v>190</v>
      </c>
      <c r="BE387" s="148">
        <f>IF(N387="základní",J387,0)</f>
        <v>0</v>
      </c>
      <c r="BF387" s="148">
        <f>IF(N387="snížená",J387,0)</f>
        <v>0</v>
      </c>
      <c r="BG387" s="148">
        <f>IF(N387="zákl. přenesená",J387,0)</f>
        <v>0</v>
      </c>
      <c r="BH387" s="148">
        <f>IF(N387="sníž. přenesená",J387,0)</f>
        <v>0</v>
      </c>
      <c r="BI387" s="148">
        <f>IF(N387="nulová",J387,0)</f>
        <v>0</v>
      </c>
      <c r="BJ387" s="17" t="s">
        <v>83</v>
      </c>
      <c r="BK387" s="148">
        <f>ROUND(I387*H387,2)</f>
        <v>0</v>
      </c>
      <c r="BL387" s="17" t="s">
        <v>217</v>
      </c>
      <c r="BM387" s="147" t="s">
        <v>1537</v>
      </c>
    </row>
    <row r="388" spans="2:65" s="13" customFormat="1">
      <c r="B388" s="167"/>
      <c r="D388" s="153" t="s">
        <v>256</v>
      </c>
      <c r="E388" s="168" t="s">
        <v>1</v>
      </c>
      <c r="F388" s="169" t="s">
        <v>1538</v>
      </c>
      <c r="H388" s="168" t="s">
        <v>1</v>
      </c>
      <c r="I388" s="170"/>
      <c r="L388" s="167"/>
      <c r="M388" s="171"/>
      <c r="T388" s="172"/>
      <c r="AT388" s="168" t="s">
        <v>256</v>
      </c>
      <c r="AU388" s="168" t="s">
        <v>85</v>
      </c>
      <c r="AV388" s="13" t="s">
        <v>83</v>
      </c>
      <c r="AW388" s="13" t="s">
        <v>32</v>
      </c>
      <c r="AX388" s="13" t="s">
        <v>76</v>
      </c>
      <c r="AY388" s="168" t="s">
        <v>190</v>
      </c>
    </row>
    <row r="389" spans="2:65" s="12" customFormat="1">
      <c r="B389" s="160"/>
      <c r="D389" s="153" t="s">
        <v>256</v>
      </c>
      <c r="E389" s="161" t="s">
        <v>1</v>
      </c>
      <c r="F389" s="162" t="s">
        <v>1539</v>
      </c>
      <c r="H389" s="163">
        <v>533.76</v>
      </c>
      <c r="I389" s="164"/>
      <c r="L389" s="160"/>
      <c r="M389" s="165"/>
      <c r="T389" s="166"/>
      <c r="AT389" s="161" t="s">
        <v>256</v>
      </c>
      <c r="AU389" s="161" t="s">
        <v>85</v>
      </c>
      <c r="AV389" s="12" t="s">
        <v>85</v>
      </c>
      <c r="AW389" s="12" t="s">
        <v>32</v>
      </c>
      <c r="AX389" s="12" t="s">
        <v>83</v>
      </c>
      <c r="AY389" s="161" t="s">
        <v>190</v>
      </c>
    </row>
    <row r="390" spans="2:65" s="1" customFormat="1" ht="33" customHeight="1">
      <c r="B390" s="32"/>
      <c r="C390" s="136" t="s">
        <v>757</v>
      </c>
      <c r="D390" s="136" t="s">
        <v>193</v>
      </c>
      <c r="E390" s="137" t="s">
        <v>680</v>
      </c>
      <c r="F390" s="138" t="s">
        <v>681</v>
      </c>
      <c r="G390" s="139" t="s">
        <v>253</v>
      </c>
      <c r="H390" s="140">
        <v>2224</v>
      </c>
      <c r="I390" s="141"/>
      <c r="J390" s="142">
        <f>ROUND(I390*H390,2)</f>
        <v>0</v>
      </c>
      <c r="K390" s="138" t="s">
        <v>197</v>
      </c>
      <c r="L390" s="32"/>
      <c r="M390" s="143" t="s">
        <v>1</v>
      </c>
      <c r="N390" s="144" t="s">
        <v>41</v>
      </c>
      <c r="P390" s="145">
        <f>O390*H390</f>
        <v>0</v>
      </c>
      <c r="Q390" s="145">
        <v>0</v>
      </c>
      <c r="R390" s="145">
        <f>Q390*H390</f>
        <v>0</v>
      </c>
      <c r="S390" s="145">
        <v>0</v>
      </c>
      <c r="T390" s="146">
        <f>S390*H390</f>
        <v>0</v>
      </c>
      <c r="AR390" s="147" t="s">
        <v>217</v>
      </c>
      <c r="AT390" s="147" t="s">
        <v>193</v>
      </c>
      <c r="AU390" s="147" t="s">
        <v>85</v>
      </c>
      <c r="AY390" s="17" t="s">
        <v>190</v>
      </c>
      <c r="BE390" s="148">
        <f>IF(N390="základní",J390,0)</f>
        <v>0</v>
      </c>
      <c r="BF390" s="148">
        <f>IF(N390="snížená",J390,0)</f>
        <v>0</v>
      </c>
      <c r="BG390" s="148">
        <f>IF(N390="zákl. přenesená",J390,0)</f>
        <v>0</v>
      </c>
      <c r="BH390" s="148">
        <f>IF(N390="sníž. přenesená",J390,0)</f>
        <v>0</v>
      </c>
      <c r="BI390" s="148">
        <f>IF(N390="nulová",J390,0)</f>
        <v>0</v>
      </c>
      <c r="BJ390" s="17" t="s">
        <v>83</v>
      </c>
      <c r="BK390" s="148">
        <f>ROUND(I390*H390,2)</f>
        <v>0</v>
      </c>
      <c r="BL390" s="17" t="s">
        <v>217</v>
      </c>
      <c r="BM390" s="147" t="s">
        <v>1540</v>
      </c>
    </row>
    <row r="391" spans="2:65" s="1" customFormat="1">
      <c r="B391" s="32"/>
      <c r="D391" s="149" t="s">
        <v>200</v>
      </c>
      <c r="F391" s="150" t="s">
        <v>683</v>
      </c>
      <c r="I391" s="151"/>
      <c r="L391" s="32"/>
      <c r="M391" s="152"/>
      <c r="T391" s="56"/>
      <c r="AT391" s="17" t="s">
        <v>200</v>
      </c>
      <c r="AU391" s="17" t="s">
        <v>85</v>
      </c>
    </row>
    <row r="392" spans="2:65" s="13" customFormat="1">
      <c r="B392" s="167"/>
      <c r="D392" s="153" t="s">
        <v>256</v>
      </c>
      <c r="E392" s="168" t="s">
        <v>1</v>
      </c>
      <c r="F392" s="169" t="s">
        <v>684</v>
      </c>
      <c r="H392" s="168" t="s">
        <v>1</v>
      </c>
      <c r="I392" s="170"/>
      <c r="L392" s="167"/>
      <c r="M392" s="171"/>
      <c r="T392" s="172"/>
      <c r="AT392" s="168" t="s">
        <v>256</v>
      </c>
      <c r="AU392" s="168" t="s">
        <v>85</v>
      </c>
      <c r="AV392" s="13" t="s">
        <v>83</v>
      </c>
      <c r="AW392" s="13" t="s">
        <v>32</v>
      </c>
      <c r="AX392" s="13" t="s">
        <v>76</v>
      </c>
      <c r="AY392" s="168" t="s">
        <v>190</v>
      </c>
    </row>
    <row r="393" spans="2:65" s="12" customFormat="1">
      <c r="B393" s="160"/>
      <c r="D393" s="153" t="s">
        <v>256</v>
      </c>
      <c r="E393" s="161" t="s">
        <v>1</v>
      </c>
      <c r="F393" s="162" t="s">
        <v>1541</v>
      </c>
      <c r="H393" s="163">
        <v>2224</v>
      </c>
      <c r="I393" s="164"/>
      <c r="L393" s="160"/>
      <c r="M393" s="165"/>
      <c r="T393" s="166"/>
      <c r="AT393" s="161" t="s">
        <v>256</v>
      </c>
      <c r="AU393" s="161" t="s">
        <v>85</v>
      </c>
      <c r="AV393" s="12" t="s">
        <v>85</v>
      </c>
      <c r="AW393" s="12" t="s">
        <v>32</v>
      </c>
      <c r="AX393" s="12" t="s">
        <v>83</v>
      </c>
      <c r="AY393" s="161" t="s">
        <v>190</v>
      </c>
    </row>
    <row r="394" spans="2:65" s="1" customFormat="1" ht="33" customHeight="1">
      <c r="B394" s="32"/>
      <c r="C394" s="136" t="s">
        <v>432</v>
      </c>
      <c r="D394" s="136" t="s">
        <v>193</v>
      </c>
      <c r="E394" s="137" t="s">
        <v>1542</v>
      </c>
      <c r="F394" s="138" t="s">
        <v>1543</v>
      </c>
      <c r="G394" s="139" t="s">
        <v>253</v>
      </c>
      <c r="H394" s="140">
        <v>1694.8</v>
      </c>
      <c r="I394" s="141"/>
      <c r="J394" s="142">
        <f>ROUND(I394*H394,2)</f>
        <v>0</v>
      </c>
      <c r="K394" s="138" t="s">
        <v>197</v>
      </c>
      <c r="L394" s="32"/>
      <c r="M394" s="143" t="s">
        <v>1</v>
      </c>
      <c r="N394" s="144" t="s">
        <v>41</v>
      </c>
      <c r="P394" s="145">
        <f>O394*H394</f>
        <v>0</v>
      </c>
      <c r="Q394" s="145">
        <v>0</v>
      </c>
      <c r="R394" s="145">
        <f>Q394*H394</f>
        <v>0</v>
      </c>
      <c r="S394" s="145">
        <v>0</v>
      </c>
      <c r="T394" s="146">
        <f>S394*H394</f>
        <v>0</v>
      </c>
      <c r="AR394" s="147" t="s">
        <v>217</v>
      </c>
      <c r="AT394" s="147" t="s">
        <v>193</v>
      </c>
      <c r="AU394" s="147" t="s">
        <v>85</v>
      </c>
      <c r="AY394" s="17" t="s">
        <v>190</v>
      </c>
      <c r="BE394" s="148">
        <f>IF(N394="základní",J394,0)</f>
        <v>0</v>
      </c>
      <c r="BF394" s="148">
        <f>IF(N394="snížená",J394,0)</f>
        <v>0</v>
      </c>
      <c r="BG394" s="148">
        <f>IF(N394="zákl. přenesená",J394,0)</f>
        <v>0</v>
      </c>
      <c r="BH394" s="148">
        <f>IF(N394="sníž. přenesená",J394,0)</f>
        <v>0</v>
      </c>
      <c r="BI394" s="148">
        <f>IF(N394="nulová",J394,0)</f>
        <v>0</v>
      </c>
      <c r="BJ394" s="17" t="s">
        <v>83</v>
      </c>
      <c r="BK394" s="148">
        <f>ROUND(I394*H394,2)</f>
        <v>0</v>
      </c>
      <c r="BL394" s="17" t="s">
        <v>217</v>
      </c>
      <c r="BM394" s="147" t="s">
        <v>1544</v>
      </c>
    </row>
    <row r="395" spans="2:65" s="1" customFormat="1">
      <c r="B395" s="32"/>
      <c r="D395" s="149" t="s">
        <v>200</v>
      </c>
      <c r="F395" s="150" t="s">
        <v>1545</v>
      </c>
      <c r="I395" s="151"/>
      <c r="L395" s="32"/>
      <c r="M395" s="152"/>
      <c r="T395" s="56"/>
      <c r="AT395" s="17" t="s">
        <v>200</v>
      </c>
      <c r="AU395" s="17" t="s">
        <v>85</v>
      </c>
    </row>
    <row r="396" spans="2:65" s="13" customFormat="1">
      <c r="B396" s="167"/>
      <c r="D396" s="153" t="s">
        <v>256</v>
      </c>
      <c r="E396" s="168" t="s">
        <v>1</v>
      </c>
      <c r="F396" s="169" t="s">
        <v>1546</v>
      </c>
      <c r="H396" s="168" t="s">
        <v>1</v>
      </c>
      <c r="I396" s="170"/>
      <c r="L396" s="167"/>
      <c r="M396" s="171"/>
      <c r="T396" s="172"/>
      <c r="AT396" s="168" t="s">
        <v>256</v>
      </c>
      <c r="AU396" s="168" t="s">
        <v>85</v>
      </c>
      <c r="AV396" s="13" t="s">
        <v>83</v>
      </c>
      <c r="AW396" s="13" t="s">
        <v>32</v>
      </c>
      <c r="AX396" s="13" t="s">
        <v>76</v>
      </c>
      <c r="AY396" s="168" t="s">
        <v>190</v>
      </c>
    </row>
    <row r="397" spans="2:65" s="12" customFormat="1">
      <c r="B397" s="160"/>
      <c r="D397" s="153" t="s">
        <v>256</v>
      </c>
      <c r="E397" s="161" t="s">
        <v>1</v>
      </c>
      <c r="F397" s="162" t="s">
        <v>1547</v>
      </c>
      <c r="H397" s="163">
        <v>1694.8</v>
      </c>
      <c r="I397" s="164"/>
      <c r="L397" s="160"/>
      <c r="M397" s="165"/>
      <c r="T397" s="166"/>
      <c r="AT397" s="161" t="s">
        <v>256</v>
      </c>
      <c r="AU397" s="161" t="s">
        <v>85</v>
      </c>
      <c r="AV397" s="12" t="s">
        <v>85</v>
      </c>
      <c r="AW397" s="12" t="s">
        <v>32</v>
      </c>
      <c r="AX397" s="12" t="s">
        <v>83</v>
      </c>
      <c r="AY397" s="161" t="s">
        <v>190</v>
      </c>
    </row>
    <row r="398" spans="2:65" s="1" customFormat="1" ht="37.9" customHeight="1">
      <c r="B398" s="32"/>
      <c r="C398" s="136" t="s">
        <v>772</v>
      </c>
      <c r="D398" s="136" t="s">
        <v>193</v>
      </c>
      <c r="E398" s="137" t="s">
        <v>1548</v>
      </c>
      <c r="F398" s="138" t="s">
        <v>1549</v>
      </c>
      <c r="G398" s="139" t="s">
        <v>253</v>
      </c>
      <c r="H398" s="140">
        <v>2277.5</v>
      </c>
      <c r="I398" s="141"/>
      <c r="J398" s="142">
        <f>ROUND(I398*H398,2)</f>
        <v>0</v>
      </c>
      <c r="K398" s="138" t="s">
        <v>197</v>
      </c>
      <c r="L398" s="32"/>
      <c r="M398" s="143" t="s">
        <v>1</v>
      </c>
      <c r="N398" s="144" t="s">
        <v>41</v>
      </c>
      <c r="P398" s="145">
        <f>O398*H398</f>
        <v>0</v>
      </c>
      <c r="Q398" s="145">
        <v>0</v>
      </c>
      <c r="R398" s="145">
        <f>Q398*H398</f>
        <v>0</v>
      </c>
      <c r="S398" s="145">
        <v>0</v>
      </c>
      <c r="T398" s="146">
        <f>S398*H398</f>
        <v>0</v>
      </c>
      <c r="AR398" s="147" t="s">
        <v>217</v>
      </c>
      <c r="AT398" s="147" t="s">
        <v>193</v>
      </c>
      <c r="AU398" s="147" t="s">
        <v>85</v>
      </c>
      <c r="AY398" s="17" t="s">
        <v>190</v>
      </c>
      <c r="BE398" s="148">
        <f>IF(N398="základní",J398,0)</f>
        <v>0</v>
      </c>
      <c r="BF398" s="148">
        <f>IF(N398="snížená",J398,0)</f>
        <v>0</v>
      </c>
      <c r="BG398" s="148">
        <f>IF(N398="zákl. přenesená",J398,0)</f>
        <v>0</v>
      </c>
      <c r="BH398" s="148">
        <f>IF(N398="sníž. přenesená",J398,0)</f>
        <v>0</v>
      </c>
      <c r="BI398" s="148">
        <f>IF(N398="nulová",J398,0)</f>
        <v>0</v>
      </c>
      <c r="BJ398" s="17" t="s">
        <v>83</v>
      </c>
      <c r="BK398" s="148">
        <f>ROUND(I398*H398,2)</f>
        <v>0</v>
      </c>
      <c r="BL398" s="17" t="s">
        <v>217</v>
      </c>
      <c r="BM398" s="147" t="s">
        <v>1550</v>
      </c>
    </row>
    <row r="399" spans="2:65" s="1" customFormat="1">
      <c r="B399" s="32"/>
      <c r="D399" s="149" t="s">
        <v>200</v>
      </c>
      <c r="F399" s="150" t="s">
        <v>1551</v>
      </c>
      <c r="I399" s="151"/>
      <c r="L399" s="32"/>
      <c r="M399" s="152"/>
      <c r="T399" s="56"/>
      <c r="AT399" s="17" t="s">
        <v>200</v>
      </c>
      <c r="AU399" s="17" t="s">
        <v>85</v>
      </c>
    </row>
    <row r="400" spans="2:65" s="12" customFormat="1">
      <c r="B400" s="160"/>
      <c r="D400" s="153" t="s">
        <v>256</v>
      </c>
      <c r="E400" s="161" t="s">
        <v>1</v>
      </c>
      <c r="F400" s="162" t="s">
        <v>1525</v>
      </c>
      <c r="H400" s="163">
        <v>1749</v>
      </c>
      <c r="I400" s="164"/>
      <c r="L400" s="160"/>
      <c r="M400" s="165"/>
      <c r="T400" s="166"/>
      <c r="AT400" s="161" t="s">
        <v>256</v>
      </c>
      <c r="AU400" s="161" t="s">
        <v>85</v>
      </c>
      <c r="AV400" s="12" t="s">
        <v>85</v>
      </c>
      <c r="AW400" s="12" t="s">
        <v>32</v>
      </c>
      <c r="AX400" s="12" t="s">
        <v>76</v>
      </c>
      <c r="AY400" s="161" t="s">
        <v>190</v>
      </c>
    </row>
    <row r="401" spans="2:65" s="12" customFormat="1">
      <c r="B401" s="160"/>
      <c r="D401" s="153" t="s">
        <v>256</v>
      </c>
      <c r="E401" s="161" t="s">
        <v>1</v>
      </c>
      <c r="F401" s="162" t="s">
        <v>1526</v>
      </c>
      <c r="H401" s="163">
        <v>528.5</v>
      </c>
      <c r="I401" s="164"/>
      <c r="L401" s="160"/>
      <c r="M401" s="165"/>
      <c r="T401" s="166"/>
      <c r="AT401" s="161" t="s">
        <v>256</v>
      </c>
      <c r="AU401" s="161" t="s">
        <v>85</v>
      </c>
      <c r="AV401" s="12" t="s">
        <v>85</v>
      </c>
      <c r="AW401" s="12" t="s">
        <v>32</v>
      </c>
      <c r="AX401" s="12" t="s">
        <v>76</v>
      </c>
      <c r="AY401" s="161" t="s">
        <v>190</v>
      </c>
    </row>
    <row r="402" spans="2:65" s="14" customFormat="1">
      <c r="B402" s="173"/>
      <c r="D402" s="153" t="s">
        <v>256</v>
      </c>
      <c r="E402" s="174" t="s">
        <v>1</v>
      </c>
      <c r="F402" s="175" t="s">
        <v>267</v>
      </c>
      <c r="H402" s="176">
        <v>2277.5</v>
      </c>
      <c r="I402" s="177"/>
      <c r="L402" s="173"/>
      <c r="M402" s="178"/>
      <c r="T402" s="179"/>
      <c r="AT402" s="174" t="s">
        <v>256</v>
      </c>
      <c r="AU402" s="174" t="s">
        <v>85</v>
      </c>
      <c r="AV402" s="14" t="s">
        <v>217</v>
      </c>
      <c r="AW402" s="14" t="s">
        <v>32</v>
      </c>
      <c r="AX402" s="14" t="s">
        <v>83</v>
      </c>
      <c r="AY402" s="174" t="s">
        <v>190</v>
      </c>
    </row>
    <row r="403" spans="2:65" s="11" customFormat="1" ht="22.9" customHeight="1">
      <c r="B403" s="124"/>
      <c r="D403" s="125" t="s">
        <v>75</v>
      </c>
      <c r="E403" s="134" t="s">
        <v>85</v>
      </c>
      <c r="F403" s="134" t="s">
        <v>708</v>
      </c>
      <c r="I403" s="127"/>
      <c r="J403" s="135">
        <f>BK403</f>
        <v>0</v>
      </c>
      <c r="L403" s="124"/>
      <c r="M403" s="129"/>
      <c r="P403" s="130">
        <f>SUM(P404:P427)</f>
        <v>0</v>
      </c>
      <c r="R403" s="130">
        <f>SUM(R404:R427)</f>
        <v>12.317643600000002</v>
      </c>
      <c r="T403" s="131">
        <f>SUM(T404:T427)</f>
        <v>0</v>
      </c>
      <c r="AR403" s="125" t="s">
        <v>83</v>
      </c>
      <c r="AT403" s="132" t="s">
        <v>75</v>
      </c>
      <c r="AU403" s="132" t="s">
        <v>83</v>
      </c>
      <c r="AY403" s="125" t="s">
        <v>190</v>
      </c>
      <c r="BK403" s="133">
        <f>SUM(BK404:BK427)</f>
        <v>0</v>
      </c>
    </row>
    <row r="404" spans="2:65" s="1" customFormat="1" ht="44.25" customHeight="1">
      <c r="B404" s="32"/>
      <c r="C404" s="136" t="s">
        <v>777</v>
      </c>
      <c r="D404" s="136" t="s">
        <v>193</v>
      </c>
      <c r="E404" s="137" t="s">
        <v>709</v>
      </c>
      <c r="F404" s="138" t="s">
        <v>710</v>
      </c>
      <c r="G404" s="139" t="s">
        <v>284</v>
      </c>
      <c r="H404" s="140">
        <v>51.954000000000001</v>
      </c>
      <c r="I404" s="141"/>
      <c r="J404" s="142">
        <f>ROUND(I404*H404,2)</f>
        <v>0</v>
      </c>
      <c r="K404" s="138" t="s">
        <v>197</v>
      </c>
      <c r="L404" s="32"/>
      <c r="M404" s="143" t="s">
        <v>1</v>
      </c>
      <c r="N404" s="144" t="s">
        <v>41</v>
      </c>
      <c r="P404" s="145">
        <f>O404*H404</f>
        <v>0</v>
      </c>
      <c r="Q404" s="145">
        <v>0</v>
      </c>
      <c r="R404" s="145">
        <f>Q404*H404</f>
        <v>0</v>
      </c>
      <c r="S404" s="145">
        <v>0</v>
      </c>
      <c r="T404" s="146">
        <f>S404*H404</f>
        <v>0</v>
      </c>
      <c r="AR404" s="147" t="s">
        <v>217</v>
      </c>
      <c r="AT404" s="147" t="s">
        <v>193</v>
      </c>
      <c r="AU404" s="147" t="s">
        <v>85</v>
      </c>
      <c r="AY404" s="17" t="s">
        <v>190</v>
      </c>
      <c r="BE404" s="148">
        <f>IF(N404="základní",J404,0)</f>
        <v>0</v>
      </c>
      <c r="BF404" s="148">
        <f>IF(N404="snížená",J404,0)</f>
        <v>0</v>
      </c>
      <c r="BG404" s="148">
        <f>IF(N404="zákl. přenesená",J404,0)</f>
        <v>0</v>
      </c>
      <c r="BH404" s="148">
        <f>IF(N404="sníž. přenesená",J404,0)</f>
        <v>0</v>
      </c>
      <c r="BI404" s="148">
        <f>IF(N404="nulová",J404,0)</f>
        <v>0</v>
      </c>
      <c r="BJ404" s="17" t="s">
        <v>83</v>
      </c>
      <c r="BK404" s="148">
        <f>ROUND(I404*H404,2)</f>
        <v>0</v>
      </c>
      <c r="BL404" s="17" t="s">
        <v>217</v>
      </c>
      <c r="BM404" s="147" t="s">
        <v>1552</v>
      </c>
    </row>
    <row r="405" spans="2:65" s="1" customFormat="1">
      <c r="B405" s="32"/>
      <c r="D405" s="149" t="s">
        <v>200</v>
      </c>
      <c r="F405" s="150" t="s">
        <v>712</v>
      </c>
      <c r="I405" s="151"/>
      <c r="L405" s="32"/>
      <c r="M405" s="152"/>
      <c r="T405" s="56"/>
      <c r="AT405" s="17" t="s">
        <v>200</v>
      </c>
      <c r="AU405" s="17" t="s">
        <v>85</v>
      </c>
    </row>
    <row r="406" spans="2:65" s="12" customFormat="1">
      <c r="B406" s="160"/>
      <c r="D406" s="153" t="s">
        <v>256</v>
      </c>
      <c r="E406" s="161" t="s">
        <v>1</v>
      </c>
      <c r="F406" s="162" t="s">
        <v>1553</v>
      </c>
      <c r="H406" s="163">
        <v>51.75</v>
      </c>
      <c r="I406" s="164"/>
      <c r="L406" s="160"/>
      <c r="M406" s="165"/>
      <c r="T406" s="166"/>
      <c r="AT406" s="161" t="s">
        <v>256</v>
      </c>
      <c r="AU406" s="161" t="s">
        <v>85</v>
      </c>
      <c r="AV406" s="12" t="s">
        <v>85</v>
      </c>
      <c r="AW406" s="12" t="s">
        <v>32</v>
      </c>
      <c r="AX406" s="12" t="s">
        <v>76</v>
      </c>
      <c r="AY406" s="161" t="s">
        <v>190</v>
      </c>
    </row>
    <row r="407" spans="2:65" s="12" customFormat="1">
      <c r="B407" s="160"/>
      <c r="D407" s="153" t="s">
        <v>256</v>
      </c>
      <c r="E407" s="161" t="s">
        <v>1</v>
      </c>
      <c r="F407" s="162" t="s">
        <v>1554</v>
      </c>
      <c r="H407" s="163">
        <v>0.20399999999999999</v>
      </c>
      <c r="I407" s="164"/>
      <c r="L407" s="160"/>
      <c r="M407" s="165"/>
      <c r="T407" s="166"/>
      <c r="AT407" s="161" t="s">
        <v>256</v>
      </c>
      <c r="AU407" s="161" t="s">
        <v>85</v>
      </c>
      <c r="AV407" s="12" t="s">
        <v>85</v>
      </c>
      <c r="AW407" s="12" t="s">
        <v>32</v>
      </c>
      <c r="AX407" s="12" t="s">
        <v>76</v>
      </c>
      <c r="AY407" s="161" t="s">
        <v>190</v>
      </c>
    </row>
    <row r="408" spans="2:65" s="14" customFormat="1">
      <c r="B408" s="173"/>
      <c r="D408" s="153" t="s">
        <v>256</v>
      </c>
      <c r="E408" s="174" t="s">
        <v>1</v>
      </c>
      <c r="F408" s="175" t="s">
        <v>267</v>
      </c>
      <c r="H408" s="176">
        <v>51.954000000000001</v>
      </c>
      <c r="I408" s="177"/>
      <c r="L408" s="173"/>
      <c r="M408" s="178"/>
      <c r="T408" s="179"/>
      <c r="AT408" s="174" t="s">
        <v>256</v>
      </c>
      <c r="AU408" s="174" t="s">
        <v>85</v>
      </c>
      <c r="AV408" s="14" t="s">
        <v>217</v>
      </c>
      <c r="AW408" s="14" t="s">
        <v>32</v>
      </c>
      <c r="AX408" s="14" t="s">
        <v>83</v>
      </c>
      <c r="AY408" s="174" t="s">
        <v>190</v>
      </c>
    </row>
    <row r="409" spans="2:65" s="1" customFormat="1" ht="16.5" customHeight="1">
      <c r="B409" s="32"/>
      <c r="C409" s="136" t="s">
        <v>783</v>
      </c>
      <c r="D409" s="136" t="s">
        <v>193</v>
      </c>
      <c r="E409" s="137" t="s">
        <v>714</v>
      </c>
      <c r="F409" s="138" t="s">
        <v>715</v>
      </c>
      <c r="G409" s="139" t="s">
        <v>284</v>
      </c>
      <c r="H409" s="140">
        <v>2.4500000000000002</v>
      </c>
      <c r="I409" s="141"/>
      <c r="J409" s="142">
        <f>ROUND(I409*H409,2)</f>
        <v>0</v>
      </c>
      <c r="K409" s="138" t="s">
        <v>197</v>
      </c>
      <c r="L409" s="32"/>
      <c r="M409" s="143" t="s">
        <v>1</v>
      </c>
      <c r="N409" s="144" t="s">
        <v>41</v>
      </c>
      <c r="P409" s="145">
        <f>O409*H409</f>
        <v>0</v>
      </c>
      <c r="Q409" s="145">
        <v>2.3010199999999998</v>
      </c>
      <c r="R409" s="145">
        <f>Q409*H409</f>
        <v>5.637499</v>
      </c>
      <c r="S409" s="145">
        <v>0</v>
      </c>
      <c r="T409" s="146">
        <f>S409*H409</f>
        <v>0</v>
      </c>
      <c r="AR409" s="147" t="s">
        <v>217</v>
      </c>
      <c r="AT409" s="147" t="s">
        <v>193</v>
      </c>
      <c r="AU409" s="147" t="s">
        <v>85</v>
      </c>
      <c r="AY409" s="17" t="s">
        <v>190</v>
      </c>
      <c r="BE409" s="148">
        <f>IF(N409="základní",J409,0)</f>
        <v>0</v>
      </c>
      <c r="BF409" s="148">
        <f>IF(N409="snížená",J409,0)</f>
        <v>0</v>
      </c>
      <c r="BG409" s="148">
        <f>IF(N409="zákl. přenesená",J409,0)</f>
        <v>0</v>
      </c>
      <c r="BH409" s="148">
        <f>IF(N409="sníž. přenesená",J409,0)</f>
        <v>0</v>
      </c>
      <c r="BI409" s="148">
        <f>IF(N409="nulová",J409,0)</f>
        <v>0</v>
      </c>
      <c r="BJ409" s="17" t="s">
        <v>83</v>
      </c>
      <c r="BK409" s="148">
        <f>ROUND(I409*H409,2)</f>
        <v>0</v>
      </c>
      <c r="BL409" s="17" t="s">
        <v>217</v>
      </c>
      <c r="BM409" s="147" t="s">
        <v>1555</v>
      </c>
    </row>
    <row r="410" spans="2:65" s="1" customFormat="1">
      <c r="B410" s="32"/>
      <c r="D410" s="149" t="s">
        <v>200</v>
      </c>
      <c r="F410" s="150" t="s">
        <v>717</v>
      </c>
      <c r="I410" s="151"/>
      <c r="L410" s="32"/>
      <c r="M410" s="152"/>
      <c r="T410" s="56"/>
      <c r="AT410" s="17" t="s">
        <v>200</v>
      </c>
      <c r="AU410" s="17" t="s">
        <v>85</v>
      </c>
    </row>
    <row r="411" spans="2:65" s="12" customFormat="1">
      <c r="B411" s="160"/>
      <c r="D411" s="153" t="s">
        <v>256</v>
      </c>
      <c r="E411" s="161" t="s">
        <v>1</v>
      </c>
      <c r="F411" s="162" t="s">
        <v>1556</v>
      </c>
      <c r="H411" s="163">
        <v>2.4500000000000002</v>
      </c>
      <c r="I411" s="164"/>
      <c r="L411" s="160"/>
      <c r="M411" s="165"/>
      <c r="T411" s="166"/>
      <c r="AT411" s="161" t="s">
        <v>256</v>
      </c>
      <c r="AU411" s="161" t="s">
        <v>85</v>
      </c>
      <c r="AV411" s="12" t="s">
        <v>85</v>
      </c>
      <c r="AW411" s="12" t="s">
        <v>32</v>
      </c>
      <c r="AX411" s="12" t="s">
        <v>83</v>
      </c>
      <c r="AY411" s="161" t="s">
        <v>190</v>
      </c>
    </row>
    <row r="412" spans="2:65" s="1" customFormat="1" ht="21.75" customHeight="1">
      <c r="B412" s="32"/>
      <c r="C412" s="136" t="s">
        <v>789</v>
      </c>
      <c r="D412" s="136" t="s">
        <v>193</v>
      </c>
      <c r="E412" s="137" t="s">
        <v>719</v>
      </c>
      <c r="F412" s="138" t="s">
        <v>720</v>
      </c>
      <c r="G412" s="139" t="s">
        <v>284</v>
      </c>
      <c r="H412" s="140">
        <v>3.3</v>
      </c>
      <c r="I412" s="141"/>
      <c r="J412" s="142">
        <f>ROUND(I412*H412,2)</f>
        <v>0</v>
      </c>
      <c r="K412" s="138" t="s">
        <v>197</v>
      </c>
      <c r="L412" s="32"/>
      <c r="M412" s="143" t="s">
        <v>1</v>
      </c>
      <c r="N412" s="144" t="s">
        <v>41</v>
      </c>
      <c r="P412" s="145">
        <f>O412*H412</f>
        <v>0</v>
      </c>
      <c r="Q412" s="145">
        <v>1.92</v>
      </c>
      <c r="R412" s="145">
        <f>Q412*H412</f>
        <v>6.3359999999999994</v>
      </c>
      <c r="S412" s="145">
        <v>0</v>
      </c>
      <c r="T412" s="146">
        <f>S412*H412</f>
        <v>0</v>
      </c>
      <c r="AR412" s="147" t="s">
        <v>217</v>
      </c>
      <c r="AT412" s="147" t="s">
        <v>193</v>
      </c>
      <c r="AU412" s="147" t="s">
        <v>85</v>
      </c>
      <c r="AY412" s="17" t="s">
        <v>190</v>
      </c>
      <c r="BE412" s="148">
        <f>IF(N412="základní",J412,0)</f>
        <v>0</v>
      </c>
      <c r="BF412" s="148">
        <f>IF(N412="snížená",J412,0)</f>
        <v>0</v>
      </c>
      <c r="BG412" s="148">
        <f>IF(N412="zákl. přenesená",J412,0)</f>
        <v>0</v>
      </c>
      <c r="BH412" s="148">
        <f>IF(N412="sníž. přenesená",J412,0)</f>
        <v>0</v>
      </c>
      <c r="BI412" s="148">
        <f>IF(N412="nulová",J412,0)</f>
        <v>0</v>
      </c>
      <c r="BJ412" s="17" t="s">
        <v>83</v>
      </c>
      <c r="BK412" s="148">
        <f>ROUND(I412*H412,2)</f>
        <v>0</v>
      </c>
      <c r="BL412" s="17" t="s">
        <v>217</v>
      </c>
      <c r="BM412" s="147" t="s">
        <v>1557</v>
      </c>
    </row>
    <row r="413" spans="2:65" s="1" customFormat="1">
      <c r="B413" s="32"/>
      <c r="D413" s="149" t="s">
        <v>200</v>
      </c>
      <c r="F413" s="150" t="s">
        <v>722</v>
      </c>
      <c r="I413" s="151"/>
      <c r="L413" s="32"/>
      <c r="M413" s="152"/>
      <c r="T413" s="56"/>
      <c r="AT413" s="17" t="s">
        <v>200</v>
      </c>
      <c r="AU413" s="17" t="s">
        <v>85</v>
      </c>
    </row>
    <row r="414" spans="2:65" s="12" customFormat="1">
      <c r="B414" s="160"/>
      <c r="D414" s="153" t="s">
        <v>256</v>
      </c>
      <c r="E414" s="161" t="s">
        <v>1</v>
      </c>
      <c r="F414" s="162" t="s">
        <v>1558</v>
      </c>
      <c r="H414" s="163">
        <v>3.3</v>
      </c>
      <c r="I414" s="164"/>
      <c r="L414" s="160"/>
      <c r="M414" s="165"/>
      <c r="T414" s="166"/>
      <c r="AT414" s="161" t="s">
        <v>256</v>
      </c>
      <c r="AU414" s="161" t="s">
        <v>85</v>
      </c>
      <c r="AV414" s="12" t="s">
        <v>85</v>
      </c>
      <c r="AW414" s="12" t="s">
        <v>32</v>
      </c>
      <c r="AX414" s="12" t="s">
        <v>83</v>
      </c>
      <c r="AY414" s="161" t="s">
        <v>190</v>
      </c>
    </row>
    <row r="415" spans="2:65" s="1" customFormat="1" ht="24.2" customHeight="1">
      <c r="B415" s="32"/>
      <c r="C415" s="136" t="s">
        <v>796</v>
      </c>
      <c r="D415" s="136" t="s">
        <v>193</v>
      </c>
      <c r="E415" s="137" t="s">
        <v>724</v>
      </c>
      <c r="F415" s="138" t="s">
        <v>725</v>
      </c>
      <c r="G415" s="139" t="s">
        <v>435</v>
      </c>
      <c r="H415" s="140">
        <v>230</v>
      </c>
      <c r="I415" s="141"/>
      <c r="J415" s="142">
        <f>ROUND(I415*H415,2)</f>
        <v>0</v>
      </c>
      <c r="K415" s="138" t="s">
        <v>197</v>
      </c>
      <c r="L415" s="32"/>
      <c r="M415" s="143" t="s">
        <v>1</v>
      </c>
      <c r="N415" s="144" t="s">
        <v>41</v>
      </c>
      <c r="P415" s="145">
        <f>O415*H415</f>
        <v>0</v>
      </c>
      <c r="Q415" s="145">
        <v>4.8999999999999998E-4</v>
      </c>
      <c r="R415" s="145">
        <f>Q415*H415</f>
        <v>0.11269999999999999</v>
      </c>
      <c r="S415" s="145">
        <v>0</v>
      </c>
      <c r="T415" s="146">
        <f>S415*H415</f>
        <v>0</v>
      </c>
      <c r="AR415" s="147" t="s">
        <v>217</v>
      </c>
      <c r="AT415" s="147" t="s">
        <v>193</v>
      </c>
      <c r="AU415" s="147" t="s">
        <v>85</v>
      </c>
      <c r="AY415" s="17" t="s">
        <v>190</v>
      </c>
      <c r="BE415" s="148">
        <f>IF(N415="základní",J415,0)</f>
        <v>0</v>
      </c>
      <c r="BF415" s="148">
        <f>IF(N415="snížená",J415,0)</f>
        <v>0</v>
      </c>
      <c r="BG415" s="148">
        <f>IF(N415="zákl. přenesená",J415,0)</f>
        <v>0</v>
      </c>
      <c r="BH415" s="148">
        <f>IF(N415="sníž. přenesená",J415,0)</f>
        <v>0</v>
      </c>
      <c r="BI415" s="148">
        <f>IF(N415="nulová",J415,0)</f>
        <v>0</v>
      </c>
      <c r="BJ415" s="17" t="s">
        <v>83</v>
      </c>
      <c r="BK415" s="148">
        <f>ROUND(I415*H415,2)</f>
        <v>0</v>
      </c>
      <c r="BL415" s="17" t="s">
        <v>217</v>
      </c>
      <c r="BM415" s="147" t="s">
        <v>1559</v>
      </c>
    </row>
    <row r="416" spans="2:65" s="1" customFormat="1">
      <c r="B416" s="32"/>
      <c r="D416" s="149" t="s">
        <v>200</v>
      </c>
      <c r="F416" s="150" t="s">
        <v>727</v>
      </c>
      <c r="I416" s="151"/>
      <c r="L416" s="32"/>
      <c r="M416" s="152"/>
      <c r="T416" s="56"/>
      <c r="AT416" s="17" t="s">
        <v>200</v>
      </c>
      <c r="AU416" s="17" t="s">
        <v>85</v>
      </c>
    </row>
    <row r="417" spans="2:65" s="12" customFormat="1">
      <c r="B417" s="160"/>
      <c r="D417" s="153" t="s">
        <v>256</v>
      </c>
      <c r="E417" s="161" t="s">
        <v>1</v>
      </c>
      <c r="F417" s="162" t="s">
        <v>1560</v>
      </c>
      <c r="H417" s="163">
        <v>230</v>
      </c>
      <c r="I417" s="164"/>
      <c r="L417" s="160"/>
      <c r="M417" s="165"/>
      <c r="T417" s="166"/>
      <c r="AT417" s="161" t="s">
        <v>256</v>
      </c>
      <c r="AU417" s="161" t="s">
        <v>85</v>
      </c>
      <c r="AV417" s="12" t="s">
        <v>85</v>
      </c>
      <c r="AW417" s="12" t="s">
        <v>32</v>
      </c>
      <c r="AX417" s="12" t="s">
        <v>83</v>
      </c>
      <c r="AY417" s="161" t="s">
        <v>190</v>
      </c>
    </row>
    <row r="418" spans="2:65" s="1" customFormat="1" ht="37.9" customHeight="1">
      <c r="B418" s="32"/>
      <c r="C418" s="136" t="s">
        <v>801</v>
      </c>
      <c r="D418" s="136" t="s">
        <v>193</v>
      </c>
      <c r="E418" s="137" t="s">
        <v>1561</v>
      </c>
      <c r="F418" s="138" t="s">
        <v>1562</v>
      </c>
      <c r="G418" s="139" t="s">
        <v>253</v>
      </c>
      <c r="H418" s="140">
        <v>325.95</v>
      </c>
      <c r="I418" s="141"/>
      <c r="J418" s="142">
        <f>ROUND(I418*H418,2)</f>
        <v>0</v>
      </c>
      <c r="K418" s="138" t="s">
        <v>197</v>
      </c>
      <c r="L418" s="32"/>
      <c r="M418" s="143" t="s">
        <v>1</v>
      </c>
      <c r="N418" s="144" t="s">
        <v>41</v>
      </c>
      <c r="P418" s="145">
        <f>O418*H418</f>
        <v>0</v>
      </c>
      <c r="Q418" s="145">
        <v>1E-4</v>
      </c>
      <c r="R418" s="145">
        <f>Q418*H418</f>
        <v>3.2594999999999999E-2</v>
      </c>
      <c r="S418" s="145">
        <v>0</v>
      </c>
      <c r="T418" s="146">
        <f>S418*H418</f>
        <v>0</v>
      </c>
      <c r="AR418" s="147" t="s">
        <v>217</v>
      </c>
      <c r="AT418" s="147" t="s">
        <v>193</v>
      </c>
      <c r="AU418" s="147" t="s">
        <v>85</v>
      </c>
      <c r="AY418" s="17" t="s">
        <v>190</v>
      </c>
      <c r="BE418" s="148">
        <f>IF(N418="základní",J418,0)</f>
        <v>0</v>
      </c>
      <c r="BF418" s="148">
        <f>IF(N418="snížená",J418,0)</f>
        <v>0</v>
      </c>
      <c r="BG418" s="148">
        <f>IF(N418="zákl. přenesená",J418,0)</f>
        <v>0</v>
      </c>
      <c r="BH418" s="148">
        <f>IF(N418="sníž. přenesená",J418,0)</f>
        <v>0</v>
      </c>
      <c r="BI418" s="148">
        <f>IF(N418="nulová",J418,0)</f>
        <v>0</v>
      </c>
      <c r="BJ418" s="17" t="s">
        <v>83</v>
      </c>
      <c r="BK418" s="148">
        <f>ROUND(I418*H418,2)</f>
        <v>0</v>
      </c>
      <c r="BL418" s="17" t="s">
        <v>217</v>
      </c>
      <c r="BM418" s="147" t="s">
        <v>1563</v>
      </c>
    </row>
    <row r="419" spans="2:65" s="1" customFormat="1">
      <c r="B419" s="32"/>
      <c r="D419" s="149" t="s">
        <v>200</v>
      </c>
      <c r="F419" s="150" t="s">
        <v>1564</v>
      </c>
      <c r="I419" s="151"/>
      <c r="L419" s="32"/>
      <c r="M419" s="152"/>
      <c r="T419" s="56"/>
      <c r="AT419" s="17" t="s">
        <v>200</v>
      </c>
      <c r="AU419" s="17" t="s">
        <v>85</v>
      </c>
    </row>
    <row r="420" spans="2:65" s="12" customFormat="1">
      <c r="B420" s="160"/>
      <c r="D420" s="153" t="s">
        <v>256</v>
      </c>
      <c r="E420" s="161" t="s">
        <v>1</v>
      </c>
      <c r="F420" s="162" t="s">
        <v>1565</v>
      </c>
      <c r="H420" s="163">
        <v>325.95</v>
      </c>
      <c r="I420" s="164"/>
      <c r="L420" s="160"/>
      <c r="M420" s="165"/>
      <c r="T420" s="166"/>
      <c r="AT420" s="161" t="s">
        <v>256</v>
      </c>
      <c r="AU420" s="161" t="s">
        <v>85</v>
      </c>
      <c r="AV420" s="12" t="s">
        <v>85</v>
      </c>
      <c r="AW420" s="12" t="s">
        <v>32</v>
      </c>
      <c r="AX420" s="12" t="s">
        <v>83</v>
      </c>
      <c r="AY420" s="161" t="s">
        <v>190</v>
      </c>
    </row>
    <row r="421" spans="2:65" s="1" customFormat="1" ht="24.2" customHeight="1">
      <c r="B421" s="32"/>
      <c r="C421" s="183" t="s">
        <v>807</v>
      </c>
      <c r="D421" s="183" t="s">
        <v>615</v>
      </c>
      <c r="E421" s="184" t="s">
        <v>1566</v>
      </c>
      <c r="F421" s="185" t="s">
        <v>1567</v>
      </c>
      <c r="G421" s="186" t="s">
        <v>253</v>
      </c>
      <c r="H421" s="187">
        <v>386.08800000000002</v>
      </c>
      <c r="I421" s="188"/>
      <c r="J421" s="189">
        <f>ROUND(I421*H421,2)</f>
        <v>0</v>
      </c>
      <c r="K421" s="185" t="s">
        <v>197</v>
      </c>
      <c r="L421" s="190"/>
      <c r="M421" s="191" t="s">
        <v>1</v>
      </c>
      <c r="N421" s="192" t="s">
        <v>41</v>
      </c>
      <c r="P421" s="145">
        <f>O421*H421</f>
        <v>0</v>
      </c>
      <c r="Q421" s="145">
        <v>5.0000000000000001E-4</v>
      </c>
      <c r="R421" s="145">
        <f>Q421*H421</f>
        <v>0.19304400000000002</v>
      </c>
      <c r="S421" s="145">
        <v>0</v>
      </c>
      <c r="T421" s="146">
        <f>S421*H421</f>
        <v>0</v>
      </c>
      <c r="AR421" s="147" t="s">
        <v>500</v>
      </c>
      <c r="AT421" s="147" t="s">
        <v>615</v>
      </c>
      <c r="AU421" s="147" t="s">
        <v>85</v>
      </c>
      <c r="AY421" s="17" t="s">
        <v>190</v>
      </c>
      <c r="BE421" s="148">
        <f>IF(N421="základní",J421,0)</f>
        <v>0</v>
      </c>
      <c r="BF421" s="148">
        <f>IF(N421="snížená",J421,0)</f>
        <v>0</v>
      </c>
      <c r="BG421" s="148">
        <f>IF(N421="zákl. přenesená",J421,0)</f>
        <v>0</v>
      </c>
      <c r="BH421" s="148">
        <f>IF(N421="sníž. přenesená",J421,0)</f>
        <v>0</v>
      </c>
      <c r="BI421" s="148">
        <f>IF(N421="nulová",J421,0)</f>
        <v>0</v>
      </c>
      <c r="BJ421" s="17" t="s">
        <v>83</v>
      </c>
      <c r="BK421" s="148">
        <f>ROUND(I421*H421,2)</f>
        <v>0</v>
      </c>
      <c r="BL421" s="17" t="s">
        <v>217</v>
      </c>
      <c r="BM421" s="147" t="s">
        <v>1568</v>
      </c>
    </row>
    <row r="422" spans="2:65" s="12" customFormat="1">
      <c r="B422" s="160"/>
      <c r="D422" s="153" t="s">
        <v>256</v>
      </c>
      <c r="F422" s="162" t="s">
        <v>1569</v>
      </c>
      <c r="H422" s="163">
        <v>386.08800000000002</v>
      </c>
      <c r="I422" s="164"/>
      <c r="L422" s="160"/>
      <c r="M422" s="165"/>
      <c r="T422" s="166"/>
      <c r="AT422" s="161" t="s">
        <v>256</v>
      </c>
      <c r="AU422" s="161" t="s">
        <v>85</v>
      </c>
      <c r="AV422" s="12" t="s">
        <v>85</v>
      </c>
      <c r="AW422" s="12" t="s">
        <v>4</v>
      </c>
      <c r="AX422" s="12" t="s">
        <v>83</v>
      </c>
      <c r="AY422" s="161" t="s">
        <v>190</v>
      </c>
    </row>
    <row r="423" spans="2:65" s="1" customFormat="1" ht="37.9" customHeight="1">
      <c r="B423" s="32"/>
      <c r="C423" s="136" t="s">
        <v>813</v>
      </c>
      <c r="D423" s="136" t="s">
        <v>193</v>
      </c>
      <c r="E423" s="137" t="s">
        <v>1570</v>
      </c>
      <c r="F423" s="138" t="s">
        <v>1571</v>
      </c>
      <c r="G423" s="139" t="s">
        <v>253</v>
      </c>
      <c r="H423" s="140">
        <v>12.75</v>
      </c>
      <c r="I423" s="141"/>
      <c r="J423" s="142">
        <f>ROUND(I423*H423,2)</f>
        <v>0</v>
      </c>
      <c r="K423" s="138" t="s">
        <v>197</v>
      </c>
      <c r="L423" s="32"/>
      <c r="M423" s="143" t="s">
        <v>1</v>
      </c>
      <c r="N423" s="144" t="s">
        <v>41</v>
      </c>
      <c r="P423" s="145">
        <f>O423*H423</f>
        <v>0</v>
      </c>
      <c r="Q423" s="145">
        <v>1E-4</v>
      </c>
      <c r="R423" s="145">
        <f>Q423*H423</f>
        <v>1.2750000000000001E-3</v>
      </c>
      <c r="S423" s="145">
        <v>0</v>
      </c>
      <c r="T423" s="146">
        <f>S423*H423</f>
        <v>0</v>
      </c>
      <c r="AR423" s="147" t="s">
        <v>217</v>
      </c>
      <c r="AT423" s="147" t="s">
        <v>193</v>
      </c>
      <c r="AU423" s="147" t="s">
        <v>85</v>
      </c>
      <c r="AY423" s="17" t="s">
        <v>190</v>
      </c>
      <c r="BE423" s="148">
        <f>IF(N423="základní",J423,0)</f>
        <v>0</v>
      </c>
      <c r="BF423" s="148">
        <f>IF(N423="snížená",J423,0)</f>
        <v>0</v>
      </c>
      <c r="BG423" s="148">
        <f>IF(N423="zákl. přenesená",J423,0)</f>
        <v>0</v>
      </c>
      <c r="BH423" s="148">
        <f>IF(N423="sníž. přenesená",J423,0)</f>
        <v>0</v>
      </c>
      <c r="BI423" s="148">
        <f>IF(N423="nulová",J423,0)</f>
        <v>0</v>
      </c>
      <c r="BJ423" s="17" t="s">
        <v>83</v>
      </c>
      <c r="BK423" s="148">
        <f>ROUND(I423*H423,2)</f>
        <v>0</v>
      </c>
      <c r="BL423" s="17" t="s">
        <v>217</v>
      </c>
      <c r="BM423" s="147" t="s">
        <v>1572</v>
      </c>
    </row>
    <row r="424" spans="2:65" s="1" customFormat="1">
      <c r="B424" s="32"/>
      <c r="D424" s="149" t="s">
        <v>200</v>
      </c>
      <c r="F424" s="150" t="s">
        <v>1573</v>
      </c>
      <c r="I424" s="151"/>
      <c r="L424" s="32"/>
      <c r="M424" s="152"/>
      <c r="T424" s="56"/>
      <c r="AT424" s="17" t="s">
        <v>200</v>
      </c>
      <c r="AU424" s="17" t="s">
        <v>85</v>
      </c>
    </row>
    <row r="425" spans="2:65" s="12" customFormat="1">
      <c r="B425" s="160"/>
      <c r="D425" s="153" t="s">
        <v>256</v>
      </c>
      <c r="E425" s="161" t="s">
        <v>1</v>
      </c>
      <c r="F425" s="162" t="s">
        <v>1574</v>
      </c>
      <c r="H425" s="163">
        <v>12.75</v>
      </c>
      <c r="I425" s="164"/>
      <c r="L425" s="160"/>
      <c r="M425" s="165"/>
      <c r="T425" s="166"/>
      <c r="AT425" s="161" t="s">
        <v>256</v>
      </c>
      <c r="AU425" s="161" t="s">
        <v>85</v>
      </c>
      <c r="AV425" s="12" t="s">
        <v>85</v>
      </c>
      <c r="AW425" s="12" t="s">
        <v>32</v>
      </c>
      <c r="AX425" s="12" t="s">
        <v>83</v>
      </c>
      <c r="AY425" s="161" t="s">
        <v>190</v>
      </c>
    </row>
    <row r="426" spans="2:65" s="1" customFormat="1" ht="24.2" customHeight="1">
      <c r="B426" s="32"/>
      <c r="C426" s="183" t="s">
        <v>819</v>
      </c>
      <c r="D426" s="183" t="s">
        <v>615</v>
      </c>
      <c r="E426" s="184" t="s">
        <v>1575</v>
      </c>
      <c r="F426" s="185" t="s">
        <v>1576</v>
      </c>
      <c r="G426" s="186" t="s">
        <v>253</v>
      </c>
      <c r="H426" s="187">
        <v>15.102</v>
      </c>
      <c r="I426" s="188"/>
      <c r="J426" s="189">
        <f>ROUND(I426*H426,2)</f>
        <v>0</v>
      </c>
      <c r="K426" s="185" t="s">
        <v>197</v>
      </c>
      <c r="L426" s="190"/>
      <c r="M426" s="191" t="s">
        <v>1</v>
      </c>
      <c r="N426" s="192" t="s">
        <v>41</v>
      </c>
      <c r="P426" s="145">
        <f>O426*H426</f>
        <v>0</v>
      </c>
      <c r="Q426" s="145">
        <v>2.9999999999999997E-4</v>
      </c>
      <c r="R426" s="145">
        <f>Q426*H426</f>
        <v>4.5306000000000001E-3</v>
      </c>
      <c r="S426" s="145">
        <v>0</v>
      </c>
      <c r="T426" s="146">
        <f>S426*H426</f>
        <v>0</v>
      </c>
      <c r="AR426" s="147" t="s">
        <v>500</v>
      </c>
      <c r="AT426" s="147" t="s">
        <v>615</v>
      </c>
      <c r="AU426" s="147" t="s">
        <v>85</v>
      </c>
      <c r="AY426" s="17" t="s">
        <v>190</v>
      </c>
      <c r="BE426" s="148">
        <f>IF(N426="základní",J426,0)</f>
        <v>0</v>
      </c>
      <c r="BF426" s="148">
        <f>IF(N426="snížená",J426,0)</f>
        <v>0</v>
      </c>
      <c r="BG426" s="148">
        <f>IF(N426="zákl. přenesená",J426,0)</f>
        <v>0</v>
      </c>
      <c r="BH426" s="148">
        <f>IF(N426="sníž. přenesená",J426,0)</f>
        <v>0</v>
      </c>
      <c r="BI426" s="148">
        <f>IF(N426="nulová",J426,0)</f>
        <v>0</v>
      </c>
      <c r="BJ426" s="17" t="s">
        <v>83</v>
      </c>
      <c r="BK426" s="148">
        <f>ROUND(I426*H426,2)</f>
        <v>0</v>
      </c>
      <c r="BL426" s="17" t="s">
        <v>217</v>
      </c>
      <c r="BM426" s="147" t="s">
        <v>1577</v>
      </c>
    </row>
    <row r="427" spans="2:65" s="12" customFormat="1">
      <c r="B427" s="160"/>
      <c r="D427" s="153" t="s">
        <v>256</v>
      </c>
      <c r="F427" s="162" t="s">
        <v>1578</v>
      </c>
      <c r="H427" s="163">
        <v>15.102</v>
      </c>
      <c r="I427" s="164"/>
      <c r="L427" s="160"/>
      <c r="M427" s="165"/>
      <c r="T427" s="166"/>
      <c r="AT427" s="161" t="s">
        <v>256</v>
      </c>
      <c r="AU427" s="161" t="s">
        <v>85</v>
      </c>
      <c r="AV427" s="12" t="s">
        <v>85</v>
      </c>
      <c r="AW427" s="12" t="s">
        <v>4</v>
      </c>
      <c r="AX427" s="12" t="s">
        <v>83</v>
      </c>
      <c r="AY427" s="161" t="s">
        <v>190</v>
      </c>
    </row>
    <row r="428" spans="2:65" s="11" customFormat="1" ht="22.9" customHeight="1">
      <c r="B428" s="124"/>
      <c r="D428" s="125" t="s">
        <v>75</v>
      </c>
      <c r="E428" s="134" t="s">
        <v>217</v>
      </c>
      <c r="F428" s="134" t="s">
        <v>729</v>
      </c>
      <c r="I428" s="127"/>
      <c r="J428" s="135">
        <f>BK428</f>
        <v>0</v>
      </c>
      <c r="L428" s="124"/>
      <c r="M428" s="129"/>
      <c r="P428" s="130">
        <f>SUM(P429:P434)</f>
        <v>0</v>
      </c>
      <c r="R428" s="130">
        <f>SUM(R429:R434)</f>
        <v>108.66240000000001</v>
      </c>
      <c r="T428" s="131">
        <f>SUM(T429:T434)</f>
        <v>0</v>
      </c>
      <c r="AR428" s="125" t="s">
        <v>83</v>
      </c>
      <c r="AT428" s="132" t="s">
        <v>75</v>
      </c>
      <c r="AU428" s="132" t="s">
        <v>83</v>
      </c>
      <c r="AY428" s="125" t="s">
        <v>190</v>
      </c>
      <c r="BK428" s="133">
        <f>SUM(BK429:BK434)</f>
        <v>0</v>
      </c>
    </row>
    <row r="429" spans="2:65" s="1" customFormat="1" ht="37.9" customHeight="1">
      <c r="B429" s="32"/>
      <c r="C429" s="136" t="s">
        <v>825</v>
      </c>
      <c r="D429" s="136" t="s">
        <v>193</v>
      </c>
      <c r="E429" s="137" t="s">
        <v>1579</v>
      </c>
      <c r="F429" s="138" t="s">
        <v>1580</v>
      </c>
      <c r="G429" s="139" t="s">
        <v>284</v>
      </c>
      <c r="H429" s="140">
        <v>9.0589999999999993</v>
      </c>
      <c r="I429" s="141"/>
      <c r="J429" s="142">
        <f>ROUND(I429*H429,2)</f>
        <v>0</v>
      </c>
      <c r="K429" s="138" t="s">
        <v>197</v>
      </c>
      <c r="L429" s="32"/>
      <c r="M429" s="143" t="s">
        <v>1</v>
      </c>
      <c r="N429" s="144" t="s">
        <v>41</v>
      </c>
      <c r="P429" s="145">
        <f>O429*H429</f>
        <v>0</v>
      </c>
      <c r="Q429" s="145">
        <v>0</v>
      </c>
      <c r="R429" s="145">
        <f>Q429*H429</f>
        <v>0</v>
      </c>
      <c r="S429" s="145">
        <v>0</v>
      </c>
      <c r="T429" s="146">
        <f>S429*H429</f>
        <v>0</v>
      </c>
      <c r="AR429" s="147" t="s">
        <v>217</v>
      </c>
      <c r="AT429" s="147" t="s">
        <v>193</v>
      </c>
      <c r="AU429" s="147" t="s">
        <v>85</v>
      </c>
      <c r="AY429" s="17" t="s">
        <v>190</v>
      </c>
      <c r="BE429" s="148">
        <f>IF(N429="základní",J429,0)</f>
        <v>0</v>
      </c>
      <c r="BF429" s="148">
        <f>IF(N429="snížená",J429,0)</f>
        <v>0</v>
      </c>
      <c r="BG429" s="148">
        <f>IF(N429="zákl. přenesená",J429,0)</f>
        <v>0</v>
      </c>
      <c r="BH429" s="148">
        <f>IF(N429="sníž. přenesená",J429,0)</f>
        <v>0</v>
      </c>
      <c r="BI429" s="148">
        <f>IF(N429="nulová",J429,0)</f>
        <v>0</v>
      </c>
      <c r="BJ429" s="17" t="s">
        <v>83</v>
      </c>
      <c r="BK429" s="148">
        <f>ROUND(I429*H429,2)</f>
        <v>0</v>
      </c>
      <c r="BL429" s="17" t="s">
        <v>217</v>
      </c>
      <c r="BM429" s="147" t="s">
        <v>1581</v>
      </c>
    </row>
    <row r="430" spans="2:65" s="1" customFormat="1">
      <c r="B430" s="32"/>
      <c r="D430" s="149" t="s">
        <v>200</v>
      </c>
      <c r="F430" s="150" t="s">
        <v>1582</v>
      </c>
      <c r="I430" s="151"/>
      <c r="L430" s="32"/>
      <c r="M430" s="152"/>
      <c r="T430" s="56"/>
      <c r="AT430" s="17" t="s">
        <v>200</v>
      </c>
      <c r="AU430" s="17" t="s">
        <v>85</v>
      </c>
    </row>
    <row r="431" spans="2:65" s="12" customFormat="1">
      <c r="B431" s="160"/>
      <c r="D431" s="153" t="s">
        <v>256</v>
      </c>
      <c r="E431" s="161" t="s">
        <v>1</v>
      </c>
      <c r="F431" s="162" t="s">
        <v>1583</v>
      </c>
      <c r="H431" s="163">
        <v>9.0589999999999993</v>
      </c>
      <c r="I431" s="164"/>
      <c r="L431" s="160"/>
      <c r="M431" s="165"/>
      <c r="T431" s="166"/>
      <c r="AT431" s="161" t="s">
        <v>256</v>
      </c>
      <c r="AU431" s="161" t="s">
        <v>85</v>
      </c>
      <c r="AV431" s="12" t="s">
        <v>85</v>
      </c>
      <c r="AW431" s="12" t="s">
        <v>32</v>
      </c>
      <c r="AX431" s="12" t="s">
        <v>83</v>
      </c>
      <c r="AY431" s="161" t="s">
        <v>190</v>
      </c>
    </row>
    <row r="432" spans="2:65" s="1" customFormat="1" ht="33" customHeight="1">
      <c r="B432" s="32"/>
      <c r="C432" s="136" t="s">
        <v>830</v>
      </c>
      <c r="D432" s="136" t="s">
        <v>193</v>
      </c>
      <c r="E432" s="137" t="s">
        <v>1584</v>
      </c>
      <c r="F432" s="138" t="s">
        <v>1585</v>
      </c>
      <c r="G432" s="139" t="s">
        <v>284</v>
      </c>
      <c r="H432" s="140">
        <v>58.8</v>
      </c>
      <c r="I432" s="141"/>
      <c r="J432" s="142">
        <f>ROUND(I432*H432,2)</f>
        <v>0</v>
      </c>
      <c r="K432" s="138" t="s">
        <v>197</v>
      </c>
      <c r="L432" s="32"/>
      <c r="M432" s="143" t="s">
        <v>1</v>
      </c>
      <c r="N432" s="144" t="s">
        <v>41</v>
      </c>
      <c r="P432" s="145">
        <f>O432*H432</f>
        <v>0</v>
      </c>
      <c r="Q432" s="145">
        <v>1.8480000000000001</v>
      </c>
      <c r="R432" s="145">
        <f>Q432*H432</f>
        <v>108.66240000000001</v>
      </c>
      <c r="S432" s="145">
        <v>0</v>
      </c>
      <c r="T432" s="146">
        <f>S432*H432</f>
        <v>0</v>
      </c>
      <c r="AR432" s="147" t="s">
        <v>217</v>
      </c>
      <c r="AT432" s="147" t="s">
        <v>193</v>
      </c>
      <c r="AU432" s="147" t="s">
        <v>85</v>
      </c>
      <c r="AY432" s="17" t="s">
        <v>190</v>
      </c>
      <c r="BE432" s="148">
        <f>IF(N432="základní",J432,0)</f>
        <v>0</v>
      </c>
      <c r="BF432" s="148">
        <f>IF(N432="snížená",J432,0)</f>
        <v>0</v>
      </c>
      <c r="BG432" s="148">
        <f>IF(N432="zákl. přenesená",J432,0)</f>
        <v>0</v>
      </c>
      <c r="BH432" s="148">
        <f>IF(N432="sníž. přenesená",J432,0)</f>
        <v>0</v>
      </c>
      <c r="BI432" s="148">
        <f>IF(N432="nulová",J432,0)</f>
        <v>0</v>
      </c>
      <c r="BJ432" s="17" t="s">
        <v>83</v>
      </c>
      <c r="BK432" s="148">
        <f>ROUND(I432*H432,2)</f>
        <v>0</v>
      </c>
      <c r="BL432" s="17" t="s">
        <v>217</v>
      </c>
      <c r="BM432" s="147" t="s">
        <v>1586</v>
      </c>
    </row>
    <row r="433" spans="2:65" s="1" customFormat="1">
      <c r="B433" s="32"/>
      <c r="D433" s="149" t="s">
        <v>200</v>
      </c>
      <c r="F433" s="150" t="s">
        <v>1587</v>
      </c>
      <c r="I433" s="151"/>
      <c r="L433" s="32"/>
      <c r="M433" s="152"/>
      <c r="T433" s="56"/>
      <c r="AT433" s="17" t="s">
        <v>200</v>
      </c>
      <c r="AU433" s="17" t="s">
        <v>85</v>
      </c>
    </row>
    <row r="434" spans="2:65" s="12" customFormat="1">
      <c r="B434" s="160"/>
      <c r="D434" s="153" t="s">
        <v>256</v>
      </c>
      <c r="E434" s="161" t="s">
        <v>1</v>
      </c>
      <c r="F434" s="162" t="s">
        <v>1588</v>
      </c>
      <c r="H434" s="163">
        <v>58.8</v>
      </c>
      <c r="I434" s="164"/>
      <c r="L434" s="160"/>
      <c r="M434" s="165"/>
      <c r="T434" s="166"/>
      <c r="AT434" s="161" t="s">
        <v>256</v>
      </c>
      <c r="AU434" s="161" t="s">
        <v>85</v>
      </c>
      <c r="AV434" s="12" t="s">
        <v>85</v>
      </c>
      <c r="AW434" s="12" t="s">
        <v>32</v>
      </c>
      <c r="AX434" s="12" t="s">
        <v>83</v>
      </c>
      <c r="AY434" s="161" t="s">
        <v>190</v>
      </c>
    </row>
    <row r="435" spans="2:65" s="11" customFormat="1" ht="22.9" customHeight="1">
      <c r="B435" s="124"/>
      <c r="D435" s="125" t="s">
        <v>75</v>
      </c>
      <c r="E435" s="134" t="s">
        <v>189</v>
      </c>
      <c r="F435" s="134" t="s">
        <v>738</v>
      </c>
      <c r="I435" s="127"/>
      <c r="J435" s="135">
        <f>BK435</f>
        <v>0</v>
      </c>
      <c r="L435" s="124"/>
      <c r="M435" s="129"/>
      <c r="P435" s="130">
        <f>SUM(P436:P640)</f>
        <v>0</v>
      </c>
      <c r="R435" s="130">
        <f>SUM(R436:R640)</f>
        <v>704.18331499999999</v>
      </c>
      <c r="T435" s="131">
        <f>SUM(T436:T640)</f>
        <v>0</v>
      </c>
      <c r="AR435" s="125" t="s">
        <v>83</v>
      </c>
      <c r="AT435" s="132" t="s">
        <v>75</v>
      </c>
      <c r="AU435" s="132" t="s">
        <v>83</v>
      </c>
      <c r="AY435" s="125" t="s">
        <v>190</v>
      </c>
      <c r="BK435" s="133">
        <f>SUM(BK436:BK640)</f>
        <v>0</v>
      </c>
    </row>
    <row r="436" spans="2:65" s="1" customFormat="1" ht="33" customHeight="1">
      <c r="B436" s="32"/>
      <c r="C436" s="136" t="s">
        <v>835</v>
      </c>
      <c r="D436" s="136" t="s">
        <v>193</v>
      </c>
      <c r="E436" s="137" t="s">
        <v>752</v>
      </c>
      <c r="F436" s="138" t="s">
        <v>753</v>
      </c>
      <c r="G436" s="139" t="s">
        <v>253</v>
      </c>
      <c r="H436" s="140">
        <v>3972.3</v>
      </c>
      <c r="I436" s="141"/>
      <c r="J436" s="142">
        <f>ROUND(I436*H436,2)</f>
        <v>0</v>
      </c>
      <c r="K436" s="138" t="s">
        <v>197</v>
      </c>
      <c r="L436" s="32"/>
      <c r="M436" s="143" t="s">
        <v>1</v>
      </c>
      <c r="N436" s="144" t="s">
        <v>41</v>
      </c>
      <c r="P436" s="145">
        <f>O436*H436</f>
        <v>0</v>
      </c>
      <c r="Q436" s="145">
        <v>0</v>
      </c>
      <c r="R436" s="145">
        <f>Q436*H436</f>
        <v>0</v>
      </c>
      <c r="S436" s="145">
        <v>0</v>
      </c>
      <c r="T436" s="146">
        <f>S436*H436</f>
        <v>0</v>
      </c>
      <c r="AR436" s="147" t="s">
        <v>217</v>
      </c>
      <c r="AT436" s="147" t="s">
        <v>193</v>
      </c>
      <c r="AU436" s="147" t="s">
        <v>85</v>
      </c>
      <c r="AY436" s="17" t="s">
        <v>190</v>
      </c>
      <c r="BE436" s="148">
        <f>IF(N436="základní",J436,0)</f>
        <v>0</v>
      </c>
      <c r="BF436" s="148">
        <f>IF(N436="snížená",J436,0)</f>
        <v>0</v>
      </c>
      <c r="BG436" s="148">
        <f>IF(N436="zákl. přenesená",J436,0)</f>
        <v>0</v>
      </c>
      <c r="BH436" s="148">
        <f>IF(N436="sníž. přenesená",J436,0)</f>
        <v>0</v>
      </c>
      <c r="BI436" s="148">
        <f>IF(N436="nulová",J436,0)</f>
        <v>0</v>
      </c>
      <c r="BJ436" s="17" t="s">
        <v>83</v>
      </c>
      <c r="BK436" s="148">
        <f>ROUND(I436*H436,2)</f>
        <v>0</v>
      </c>
      <c r="BL436" s="17" t="s">
        <v>217</v>
      </c>
      <c r="BM436" s="147" t="s">
        <v>1589</v>
      </c>
    </row>
    <row r="437" spans="2:65" s="1" customFormat="1">
      <c r="B437" s="32"/>
      <c r="D437" s="149" t="s">
        <v>200</v>
      </c>
      <c r="F437" s="150" t="s">
        <v>755</v>
      </c>
      <c r="I437" s="151"/>
      <c r="L437" s="32"/>
      <c r="M437" s="152"/>
      <c r="T437" s="56"/>
      <c r="AT437" s="17" t="s">
        <v>200</v>
      </c>
      <c r="AU437" s="17" t="s">
        <v>85</v>
      </c>
    </row>
    <row r="438" spans="2:65" s="13" customFormat="1">
      <c r="B438" s="167"/>
      <c r="D438" s="153" t="s">
        <v>256</v>
      </c>
      <c r="E438" s="168" t="s">
        <v>1</v>
      </c>
      <c r="F438" s="169" t="s">
        <v>1590</v>
      </c>
      <c r="H438" s="168" t="s">
        <v>1</v>
      </c>
      <c r="I438" s="170"/>
      <c r="L438" s="167"/>
      <c r="M438" s="171"/>
      <c r="T438" s="172"/>
      <c r="AT438" s="168" t="s">
        <v>256</v>
      </c>
      <c r="AU438" s="168" t="s">
        <v>85</v>
      </c>
      <c r="AV438" s="13" t="s">
        <v>83</v>
      </c>
      <c r="AW438" s="13" t="s">
        <v>32</v>
      </c>
      <c r="AX438" s="13" t="s">
        <v>76</v>
      </c>
      <c r="AY438" s="168" t="s">
        <v>190</v>
      </c>
    </row>
    <row r="439" spans="2:65" s="12" customFormat="1">
      <c r="B439" s="160"/>
      <c r="D439" s="153" t="s">
        <v>256</v>
      </c>
      <c r="E439" s="161" t="s">
        <v>1</v>
      </c>
      <c r="F439" s="162" t="s">
        <v>1525</v>
      </c>
      <c r="H439" s="163">
        <v>1749</v>
      </c>
      <c r="I439" s="164"/>
      <c r="L439" s="160"/>
      <c r="M439" s="165"/>
      <c r="T439" s="166"/>
      <c r="AT439" s="161" t="s">
        <v>256</v>
      </c>
      <c r="AU439" s="161" t="s">
        <v>85</v>
      </c>
      <c r="AV439" s="12" t="s">
        <v>85</v>
      </c>
      <c r="AW439" s="12" t="s">
        <v>32</v>
      </c>
      <c r="AX439" s="12" t="s">
        <v>76</v>
      </c>
      <c r="AY439" s="161" t="s">
        <v>190</v>
      </c>
    </row>
    <row r="440" spans="2:65" s="12" customFormat="1">
      <c r="B440" s="160"/>
      <c r="D440" s="153" t="s">
        <v>256</v>
      </c>
      <c r="E440" s="161" t="s">
        <v>1</v>
      </c>
      <c r="F440" s="162" t="s">
        <v>1526</v>
      </c>
      <c r="H440" s="163">
        <v>528.5</v>
      </c>
      <c r="I440" s="164"/>
      <c r="L440" s="160"/>
      <c r="M440" s="165"/>
      <c r="T440" s="166"/>
      <c r="AT440" s="161" t="s">
        <v>256</v>
      </c>
      <c r="AU440" s="161" t="s">
        <v>85</v>
      </c>
      <c r="AV440" s="12" t="s">
        <v>85</v>
      </c>
      <c r="AW440" s="12" t="s">
        <v>32</v>
      </c>
      <c r="AX440" s="12" t="s">
        <v>76</v>
      </c>
      <c r="AY440" s="161" t="s">
        <v>190</v>
      </c>
    </row>
    <row r="441" spans="2:65" s="15" customFormat="1">
      <c r="B441" s="193"/>
      <c r="D441" s="153" t="s">
        <v>256</v>
      </c>
      <c r="E441" s="194" t="s">
        <v>1</v>
      </c>
      <c r="F441" s="195" t="s">
        <v>640</v>
      </c>
      <c r="H441" s="196">
        <v>2277.5</v>
      </c>
      <c r="I441" s="197"/>
      <c r="L441" s="193"/>
      <c r="M441" s="198"/>
      <c r="T441" s="199"/>
      <c r="AT441" s="194" t="s">
        <v>256</v>
      </c>
      <c r="AU441" s="194" t="s">
        <v>85</v>
      </c>
      <c r="AV441" s="15" t="s">
        <v>209</v>
      </c>
      <c r="AW441" s="15" t="s">
        <v>32</v>
      </c>
      <c r="AX441" s="15" t="s">
        <v>76</v>
      </c>
      <c r="AY441" s="194" t="s">
        <v>190</v>
      </c>
    </row>
    <row r="442" spans="2:65" s="13" customFormat="1">
      <c r="B442" s="167"/>
      <c r="D442" s="153" t="s">
        <v>256</v>
      </c>
      <c r="E442" s="168" t="s">
        <v>1</v>
      </c>
      <c r="F442" s="169" t="s">
        <v>1591</v>
      </c>
      <c r="H442" s="168" t="s">
        <v>1</v>
      </c>
      <c r="I442" s="170"/>
      <c r="L442" s="167"/>
      <c r="M442" s="171"/>
      <c r="T442" s="172"/>
      <c r="AT442" s="168" t="s">
        <v>256</v>
      </c>
      <c r="AU442" s="168" t="s">
        <v>85</v>
      </c>
      <c r="AV442" s="13" t="s">
        <v>83</v>
      </c>
      <c r="AW442" s="13" t="s">
        <v>32</v>
      </c>
      <c r="AX442" s="13" t="s">
        <v>76</v>
      </c>
      <c r="AY442" s="168" t="s">
        <v>190</v>
      </c>
    </row>
    <row r="443" spans="2:65" s="12" customFormat="1">
      <c r="B443" s="160"/>
      <c r="D443" s="153" t="s">
        <v>256</v>
      </c>
      <c r="E443" s="161" t="s">
        <v>1</v>
      </c>
      <c r="F443" s="162" t="s">
        <v>1547</v>
      </c>
      <c r="H443" s="163">
        <v>1694.8</v>
      </c>
      <c r="I443" s="164"/>
      <c r="L443" s="160"/>
      <c r="M443" s="165"/>
      <c r="T443" s="166"/>
      <c r="AT443" s="161" t="s">
        <v>256</v>
      </c>
      <c r="AU443" s="161" t="s">
        <v>85</v>
      </c>
      <c r="AV443" s="12" t="s">
        <v>85</v>
      </c>
      <c r="AW443" s="12" t="s">
        <v>32</v>
      </c>
      <c r="AX443" s="12" t="s">
        <v>76</v>
      </c>
      <c r="AY443" s="161" t="s">
        <v>190</v>
      </c>
    </row>
    <row r="444" spans="2:65" s="14" customFormat="1">
      <c r="B444" s="173"/>
      <c r="D444" s="153" t="s">
        <v>256</v>
      </c>
      <c r="E444" s="174" t="s">
        <v>1</v>
      </c>
      <c r="F444" s="175" t="s">
        <v>267</v>
      </c>
      <c r="H444" s="176">
        <v>3972.3</v>
      </c>
      <c r="I444" s="177"/>
      <c r="L444" s="173"/>
      <c r="M444" s="178"/>
      <c r="T444" s="179"/>
      <c r="AT444" s="174" t="s">
        <v>256</v>
      </c>
      <c r="AU444" s="174" t="s">
        <v>85</v>
      </c>
      <c r="AV444" s="14" t="s">
        <v>217</v>
      </c>
      <c r="AW444" s="14" t="s">
        <v>32</v>
      </c>
      <c r="AX444" s="14" t="s">
        <v>83</v>
      </c>
      <c r="AY444" s="174" t="s">
        <v>190</v>
      </c>
    </row>
    <row r="445" spans="2:65" s="1" customFormat="1" ht="33" customHeight="1">
      <c r="B445" s="32"/>
      <c r="C445" s="136" t="s">
        <v>841</v>
      </c>
      <c r="D445" s="136" t="s">
        <v>193</v>
      </c>
      <c r="E445" s="137" t="s">
        <v>758</v>
      </c>
      <c r="F445" s="138" t="s">
        <v>759</v>
      </c>
      <c r="G445" s="139" t="s">
        <v>253</v>
      </c>
      <c r="H445" s="140">
        <v>1128.7750000000001</v>
      </c>
      <c r="I445" s="141"/>
      <c r="J445" s="142">
        <f>ROUND(I445*H445,2)</f>
        <v>0</v>
      </c>
      <c r="K445" s="138" t="s">
        <v>197</v>
      </c>
      <c r="L445" s="32"/>
      <c r="M445" s="143" t="s">
        <v>1</v>
      </c>
      <c r="N445" s="144" t="s">
        <v>41</v>
      </c>
      <c r="P445" s="145">
        <f>O445*H445</f>
        <v>0</v>
      </c>
      <c r="Q445" s="145">
        <v>0</v>
      </c>
      <c r="R445" s="145">
        <f>Q445*H445</f>
        <v>0</v>
      </c>
      <c r="S445" s="145">
        <v>0</v>
      </c>
      <c r="T445" s="146">
        <f>S445*H445</f>
        <v>0</v>
      </c>
      <c r="AR445" s="147" t="s">
        <v>217</v>
      </c>
      <c r="AT445" s="147" t="s">
        <v>193</v>
      </c>
      <c r="AU445" s="147" t="s">
        <v>85</v>
      </c>
      <c r="AY445" s="17" t="s">
        <v>190</v>
      </c>
      <c r="BE445" s="148">
        <f>IF(N445="základní",J445,0)</f>
        <v>0</v>
      </c>
      <c r="BF445" s="148">
        <f>IF(N445="snížená",J445,0)</f>
        <v>0</v>
      </c>
      <c r="BG445" s="148">
        <f>IF(N445="zákl. přenesená",J445,0)</f>
        <v>0</v>
      </c>
      <c r="BH445" s="148">
        <f>IF(N445="sníž. přenesená",J445,0)</f>
        <v>0</v>
      </c>
      <c r="BI445" s="148">
        <f>IF(N445="nulová",J445,0)</f>
        <v>0</v>
      </c>
      <c r="BJ445" s="17" t="s">
        <v>83</v>
      </c>
      <c r="BK445" s="148">
        <f>ROUND(I445*H445,2)</f>
        <v>0</v>
      </c>
      <c r="BL445" s="17" t="s">
        <v>217</v>
      </c>
      <c r="BM445" s="147" t="s">
        <v>1592</v>
      </c>
    </row>
    <row r="446" spans="2:65" s="1" customFormat="1">
      <c r="B446" s="32"/>
      <c r="D446" s="149" t="s">
        <v>200</v>
      </c>
      <c r="F446" s="150" t="s">
        <v>761</v>
      </c>
      <c r="I446" s="151"/>
      <c r="L446" s="32"/>
      <c r="M446" s="152"/>
      <c r="T446" s="56"/>
      <c r="AT446" s="17" t="s">
        <v>200</v>
      </c>
      <c r="AU446" s="17" t="s">
        <v>85</v>
      </c>
    </row>
    <row r="447" spans="2:65" s="13" customFormat="1">
      <c r="B447" s="167"/>
      <c r="D447" s="153" t="s">
        <v>256</v>
      </c>
      <c r="E447" s="168" t="s">
        <v>1</v>
      </c>
      <c r="F447" s="169" t="s">
        <v>1593</v>
      </c>
      <c r="H447" s="168" t="s">
        <v>1</v>
      </c>
      <c r="I447" s="170"/>
      <c r="L447" s="167"/>
      <c r="M447" s="171"/>
      <c r="T447" s="172"/>
      <c r="AT447" s="168" t="s">
        <v>256</v>
      </c>
      <c r="AU447" s="168" t="s">
        <v>85</v>
      </c>
      <c r="AV447" s="13" t="s">
        <v>83</v>
      </c>
      <c r="AW447" s="13" t="s">
        <v>32</v>
      </c>
      <c r="AX447" s="13" t="s">
        <v>76</v>
      </c>
      <c r="AY447" s="168" t="s">
        <v>190</v>
      </c>
    </row>
    <row r="448" spans="2:65" s="12" customFormat="1">
      <c r="B448" s="160"/>
      <c r="D448" s="153" t="s">
        <v>256</v>
      </c>
      <c r="E448" s="161" t="s">
        <v>1</v>
      </c>
      <c r="F448" s="162" t="s">
        <v>1594</v>
      </c>
      <c r="H448" s="163">
        <v>439</v>
      </c>
      <c r="I448" s="164"/>
      <c r="L448" s="160"/>
      <c r="M448" s="165"/>
      <c r="T448" s="166"/>
      <c r="AT448" s="161" t="s">
        <v>256</v>
      </c>
      <c r="AU448" s="161" t="s">
        <v>85</v>
      </c>
      <c r="AV448" s="12" t="s">
        <v>85</v>
      </c>
      <c r="AW448" s="12" t="s">
        <v>32</v>
      </c>
      <c r="AX448" s="12" t="s">
        <v>76</v>
      </c>
      <c r="AY448" s="161" t="s">
        <v>190</v>
      </c>
    </row>
    <row r="449" spans="2:65" s="12" customFormat="1">
      <c r="B449" s="160"/>
      <c r="D449" s="153" t="s">
        <v>256</v>
      </c>
      <c r="E449" s="161" t="s">
        <v>1</v>
      </c>
      <c r="F449" s="162" t="s">
        <v>1595</v>
      </c>
      <c r="H449" s="163">
        <v>109.85</v>
      </c>
      <c r="I449" s="164"/>
      <c r="L449" s="160"/>
      <c r="M449" s="165"/>
      <c r="T449" s="166"/>
      <c r="AT449" s="161" t="s">
        <v>256</v>
      </c>
      <c r="AU449" s="161" t="s">
        <v>85</v>
      </c>
      <c r="AV449" s="12" t="s">
        <v>85</v>
      </c>
      <c r="AW449" s="12" t="s">
        <v>32</v>
      </c>
      <c r="AX449" s="12" t="s">
        <v>76</v>
      </c>
      <c r="AY449" s="161" t="s">
        <v>190</v>
      </c>
    </row>
    <row r="450" spans="2:65" s="15" customFormat="1">
      <c r="B450" s="193"/>
      <c r="D450" s="153" t="s">
        <v>256</v>
      </c>
      <c r="E450" s="194" t="s">
        <v>1</v>
      </c>
      <c r="F450" s="195" t="s">
        <v>640</v>
      </c>
      <c r="H450" s="196">
        <v>548.85</v>
      </c>
      <c r="I450" s="197"/>
      <c r="L450" s="193"/>
      <c r="M450" s="198"/>
      <c r="T450" s="199"/>
      <c r="AT450" s="194" t="s">
        <v>256</v>
      </c>
      <c r="AU450" s="194" t="s">
        <v>85</v>
      </c>
      <c r="AV450" s="15" t="s">
        <v>209</v>
      </c>
      <c r="AW450" s="15" t="s">
        <v>32</v>
      </c>
      <c r="AX450" s="15" t="s">
        <v>76</v>
      </c>
      <c r="AY450" s="194" t="s">
        <v>190</v>
      </c>
    </row>
    <row r="451" spans="2:65" s="12" customFormat="1">
      <c r="B451" s="160"/>
      <c r="D451" s="153" t="s">
        <v>256</v>
      </c>
      <c r="E451" s="161" t="s">
        <v>1</v>
      </c>
      <c r="F451" s="162" t="s">
        <v>1596</v>
      </c>
      <c r="H451" s="163">
        <v>185.5</v>
      </c>
      <c r="I451" s="164"/>
      <c r="L451" s="160"/>
      <c r="M451" s="165"/>
      <c r="T451" s="166"/>
      <c r="AT451" s="161" t="s">
        <v>256</v>
      </c>
      <c r="AU451" s="161" t="s">
        <v>85</v>
      </c>
      <c r="AV451" s="12" t="s">
        <v>85</v>
      </c>
      <c r="AW451" s="12" t="s">
        <v>32</v>
      </c>
      <c r="AX451" s="12" t="s">
        <v>76</v>
      </c>
      <c r="AY451" s="161" t="s">
        <v>190</v>
      </c>
    </row>
    <row r="452" spans="2:65" s="12" customFormat="1">
      <c r="B452" s="160"/>
      <c r="D452" s="153" t="s">
        <v>256</v>
      </c>
      <c r="E452" s="161" t="s">
        <v>1</v>
      </c>
      <c r="F452" s="162" t="s">
        <v>1597</v>
      </c>
      <c r="H452" s="163">
        <v>63.7</v>
      </c>
      <c r="I452" s="164"/>
      <c r="L452" s="160"/>
      <c r="M452" s="165"/>
      <c r="T452" s="166"/>
      <c r="AT452" s="161" t="s">
        <v>256</v>
      </c>
      <c r="AU452" s="161" t="s">
        <v>85</v>
      </c>
      <c r="AV452" s="12" t="s">
        <v>85</v>
      </c>
      <c r="AW452" s="12" t="s">
        <v>32</v>
      </c>
      <c r="AX452" s="12" t="s">
        <v>76</v>
      </c>
      <c r="AY452" s="161" t="s">
        <v>190</v>
      </c>
    </row>
    <row r="453" spans="2:65" s="12" customFormat="1">
      <c r="B453" s="160"/>
      <c r="D453" s="153" t="s">
        <v>256</v>
      </c>
      <c r="E453" s="161" t="s">
        <v>1</v>
      </c>
      <c r="F453" s="162" t="s">
        <v>1598</v>
      </c>
      <c r="H453" s="163">
        <v>34.549999999999997</v>
      </c>
      <c r="I453" s="164"/>
      <c r="L453" s="160"/>
      <c r="M453" s="165"/>
      <c r="T453" s="166"/>
      <c r="AT453" s="161" t="s">
        <v>256</v>
      </c>
      <c r="AU453" s="161" t="s">
        <v>85</v>
      </c>
      <c r="AV453" s="12" t="s">
        <v>85</v>
      </c>
      <c r="AW453" s="12" t="s">
        <v>32</v>
      </c>
      <c r="AX453" s="12" t="s">
        <v>76</v>
      </c>
      <c r="AY453" s="161" t="s">
        <v>190</v>
      </c>
    </row>
    <row r="454" spans="2:65" s="15" customFormat="1">
      <c r="B454" s="193"/>
      <c r="D454" s="153" t="s">
        <v>256</v>
      </c>
      <c r="E454" s="194" t="s">
        <v>1</v>
      </c>
      <c r="F454" s="195" t="s">
        <v>640</v>
      </c>
      <c r="H454" s="196">
        <v>283.75</v>
      </c>
      <c r="I454" s="197"/>
      <c r="L454" s="193"/>
      <c r="M454" s="198"/>
      <c r="T454" s="199"/>
      <c r="AT454" s="194" t="s">
        <v>256</v>
      </c>
      <c r="AU454" s="194" t="s">
        <v>85</v>
      </c>
      <c r="AV454" s="15" t="s">
        <v>209</v>
      </c>
      <c r="AW454" s="15" t="s">
        <v>32</v>
      </c>
      <c r="AX454" s="15" t="s">
        <v>76</v>
      </c>
      <c r="AY454" s="194" t="s">
        <v>190</v>
      </c>
    </row>
    <row r="455" spans="2:65" s="13" customFormat="1">
      <c r="B455" s="167"/>
      <c r="D455" s="153" t="s">
        <v>256</v>
      </c>
      <c r="E455" s="168" t="s">
        <v>1</v>
      </c>
      <c r="F455" s="169" t="s">
        <v>1599</v>
      </c>
      <c r="H455" s="168" t="s">
        <v>1</v>
      </c>
      <c r="I455" s="170"/>
      <c r="L455" s="167"/>
      <c r="M455" s="171"/>
      <c r="T455" s="172"/>
      <c r="AT455" s="168" t="s">
        <v>256</v>
      </c>
      <c r="AU455" s="168" t="s">
        <v>85</v>
      </c>
      <c r="AV455" s="13" t="s">
        <v>83</v>
      </c>
      <c r="AW455" s="13" t="s">
        <v>32</v>
      </c>
      <c r="AX455" s="13" t="s">
        <v>76</v>
      </c>
      <c r="AY455" s="168" t="s">
        <v>190</v>
      </c>
    </row>
    <row r="456" spans="2:65" s="12" customFormat="1">
      <c r="B456" s="160"/>
      <c r="D456" s="153" t="s">
        <v>256</v>
      </c>
      <c r="E456" s="161" t="s">
        <v>1</v>
      </c>
      <c r="F456" s="162" t="s">
        <v>1600</v>
      </c>
      <c r="H456" s="163">
        <v>88</v>
      </c>
      <c r="I456" s="164"/>
      <c r="L456" s="160"/>
      <c r="M456" s="165"/>
      <c r="T456" s="166"/>
      <c r="AT456" s="161" t="s">
        <v>256</v>
      </c>
      <c r="AU456" s="161" t="s">
        <v>85</v>
      </c>
      <c r="AV456" s="12" t="s">
        <v>85</v>
      </c>
      <c r="AW456" s="12" t="s">
        <v>32</v>
      </c>
      <c r="AX456" s="12" t="s">
        <v>76</v>
      </c>
      <c r="AY456" s="161" t="s">
        <v>190</v>
      </c>
    </row>
    <row r="457" spans="2:65" s="12" customFormat="1">
      <c r="B457" s="160"/>
      <c r="D457" s="153" t="s">
        <v>256</v>
      </c>
      <c r="E457" s="161" t="s">
        <v>1</v>
      </c>
      <c r="F457" s="162" t="s">
        <v>1601</v>
      </c>
      <c r="H457" s="163">
        <v>104</v>
      </c>
      <c r="I457" s="164"/>
      <c r="L457" s="160"/>
      <c r="M457" s="165"/>
      <c r="T457" s="166"/>
      <c r="AT457" s="161" t="s">
        <v>256</v>
      </c>
      <c r="AU457" s="161" t="s">
        <v>85</v>
      </c>
      <c r="AV457" s="12" t="s">
        <v>85</v>
      </c>
      <c r="AW457" s="12" t="s">
        <v>32</v>
      </c>
      <c r="AX457" s="12" t="s">
        <v>76</v>
      </c>
      <c r="AY457" s="161" t="s">
        <v>190</v>
      </c>
    </row>
    <row r="458" spans="2:65" s="12" customFormat="1">
      <c r="B458" s="160"/>
      <c r="D458" s="153" t="s">
        <v>256</v>
      </c>
      <c r="E458" s="161" t="s">
        <v>1</v>
      </c>
      <c r="F458" s="162" t="s">
        <v>1602</v>
      </c>
      <c r="H458" s="163">
        <v>59</v>
      </c>
      <c r="I458" s="164"/>
      <c r="L458" s="160"/>
      <c r="M458" s="165"/>
      <c r="T458" s="166"/>
      <c r="AT458" s="161" t="s">
        <v>256</v>
      </c>
      <c r="AU458" s="161" t="s">
        <v>85</v>
      </c>
      <c r="AV458" s="12" t="s">
        <v>85</v>
      </c>
      <c r="AW458" s="12" t="s">
        <v>32</v>
      </c>
      <c r="AX458" s="12" t="s">
        <v>76</v>
      </c>
      <c r="AY458" s="161" t="s">
        <v>190</v>
      </c>
    </row>
    <row r="459" spans="2:65" s="12" customFormat="1">
      <c r="B459" s="160"/>
      <c r="D459" s="153" t="s">
        <v>256</v>
      </c>
      <c r="E459" s="161" t="s">
        <v>1</v>
      </c>
      <c r="F459" s="162" t="s">
        <v>1603</v>
      </c>
      <c r="H459" s="163">
        <v>45.174999999999997</v>
      </c>
      <c r="I459" s="164"/>
      <c r="L459" s="160"/>
      <c r="M459" s="165"/>
      <c r="T459" s="166"/>
      <c r="AT459" s="161" t="s">
        <v>256</v>
      </c>
      <c r="AU459" s="161" t="s">
        <v>85</v>
      </c>
      <c r="AV459" s="12" t="s">
        <v>85</v>
      </c>
      <c r="AW459" s="12" t="s">
        <v>32</v>
      </c>
      <c r="AX459" s="12" t="s">
        <v>76</v>
      </c>
      <c r="AY459" s="161" t="s">
        <v>190</v>
      </c>
    </row>
    <row r="460" spans="2:65" s="15" customFormat="1">
      <c r="B460" s="193"/>
      <c r="D460" s="153" t="s">
        <v>256</v>
      </c>
      <c r="E460" s="194" t="s">
        <v>1</v>
      </c>
      <c r="F460" s="195" t="s">
        <v>640</v>
      </c>
      <c r="H460" s="196">
        <v>296.17500000000001</v>
      </c>
      <c r="I460" s="197"/>
      <c r="L460" s="193"/>
      <c r="M460" s="198"/>
      <c r="T460" s="199"/>
      <c r="AT460" s="194" t="s">
        <v>256</v>
      </c>
      <c r="AU460" s="194" t="s">
        <v>85</v>
      </c>
      <c r="AV460" s="15" t="s">
        <v>209</v>
      </c>
      <c r="AW460" s="15" t="s">
        <v>32</v>
      </c>
      <c r="AX460" s="15" t="s">
        <v>76</v>
      </c>
      <c r="AY460" s="194" t="s">
        <v>190</v>
      </c>
    </row>
    <row r="461" spans="2:65" s="14" customFormat="1">
      <c r="B461" s="173"/>
      <c r="D461" s="153" t="s">
        <v>256</v>
      </c>
      <c r="E461" s="174" t="s">
        <v>1</v>
      </c>
      <c r="F461" s="175" t="s">
        <v>267</v>
      </c>
      <c r="H461" s="176">
        <v>1128.7750000000001</v>
      </c>
      <c r="I461" s="177"/>
      <c r="L461" s="173"/>
      <c r="M461" s="178"/>
      <c r="T461" s="179"/>
      <c r="AT461" s="174" t="s">
        <v>256</v>
      </c>
      <c r="AU461" s="174" t="s">
        <v>85</v>
      </c>
      <c r="AV461" s="14" t="s">
        <v>217</v>
      </c>
      <c r="AW461" s="14" t="s">
        <v>32</v>
      </c>
      <c r="AX461" s="14" t="s">
        <v>83</v>
      </c>
      <c r="AY461" s="174" t="s">
        <v>190</v>
      </c>
    </row>
    <row r="462" spans="2:65" s="1" customFormat="1" ht="49.15" customHeight="1">
      <c r="B462" s="32"/>
      <c r="C462" s="136" t="s">
        <v>846</v>
      </c>
      <c r="D462" s="136" t="s">
        <v>193</v>
      </c>
      <c r="E462" s="137" t="s">
        <v>1604</v>
      </c>
      <c r="F462" s="138" t="s">
        <v>1605</v>
      </c>
      <c r="G462" s="139" t="s">
        <v>253</v>
      </c>
      <c r="H462" s="140">
        <v>185.5</v>
      </c>
      <c r="I462" s="141"/>
      <c r="J462" s="142">
        <f>ROUND(I462*H462,2)</f>
        <v>0</v>
      </c>
      <c r="K462" s="138" t="s">
        <v>197</v>
      </c>
      <c r="L462" s="32"/>
      <c r="M462" s="143" t="s">
        <v>1</v>
      </c>
      <c r="N462" s="144" t="s">
        <v>41</v>
      </c>
      <c r="P462" s="145">
        <f>O462*H462</f>
        <v>0</v>
      </c>
      <c r="Q462" s="145">
        <v>0</v>
      </c>
      <c r="R462" s="145">
        <f>Q462*H462</f>
        <v>0</v>
      </c>
      <c r="S462" s="145">
        <v>0</v>
      </c>
      <c r="T462" s="146">
        <f>S462*H462</f>
        <v>0</v>
      </c>
      <c r="AR462" s="147" t="s">
        <v>217</v>
      </c>
      <c r="AT462" s="147" t="s">
        <v>193</v>
      </c>
      <c r="AU462" s="147" t="s">
        <v>85</v>
      </c>
      <c r="AY462" s="17" t="s">
        <v>190</v>
      </c>
      <c r="BE462" s="148">
        <f>IF(N462="základní",J462,0)</f>
        <v>0</v>
      </c>
      <c r="BF462" s="148">
        <f>IF(N462="snížená",J462,0)</f>
        <v>0</v>
      </c>
      <c r="BG462" s="148">
        <f>IF(N462="zákl. přenesená",J462,0)</f>
        <v>0</v>
      </c>
      <c r="BH462" s="148">
        <f>IF(N462="sníž. přenesená",J462,0)</f>
        <v>0</v>
      </c>
      <c r="BI462" s="148">
        <f>IF(N462="nulová",J462,0)</f>
        <v>0</v>
      </c>
      <c r="BJ462" s="17" t="s">
        <v>83</v>
      </c>
      <c r="BK462" s="148">
        <f>ROUND(I462*H462,2)</f>
        <v>0</v>
      </c>
      <c r="BL462" s="17" t="s">
        <v>217</v>
      </c>
      <c r="BM462" s="147" t="s">
        <v>1606</v>
      </c>
    </row>
    <row r="463" spans="2:65" s="1" customFormat="1">
      <c r="B463" s="32"/>
      <c r="D463" s="149" t="s">
        <v>200</v>
      </c>
      <c r="F463" s="150" t="s">
        <v>1607</v>
      </c>
      <c r="I463" s="151"/>
      <c r="L463" s="32"/>
      <c r="M463" s="152"/>
      <c r="T463" s="56"/>
      <c r="AT463" s="17" t="s">
        <v>200</v>
      </c>
      <c r="AU463" s="17" t="s">
        <v>85</v>
      </c>
    </row>
    <row r="464" spans="2:65" s="12" customFormat="1">
      <c r="B464" s="160"/>
      <c r="D464" s="153" t="s">
        <v>256</v>
      </c>
      <c r="E464" s="161" t="s">
        <v>1</v>
      </c>
      <c r="F464" s="162" t="s">
        <v>1596</v>
      </c>
      <c r="H464" s="163">
        <v>185.5</v>
      </c>
      <c r="I464" s="164"/>
      <c r="L464" s="160"/>
      <c r="M464" s="165"/>
      <c r="T464" s="166"/>
      <c r="AT464" s="161" t="s">
        <v>256</v>
      </c>
      <c r="AU464" s="161" t="s">
        <v>85</v>
      </c>
      <c r="AV464" s="12" t="s">
        <v>85</v>
      </c>
      <c r="AW464" s="12" t="s">
        <v>32</v>
      </c>
      <c r="AX464" s="12" t="s">
        <v>83</v>
      </c>
      <c r="AY464" s="161" t="s">
        <v>190</v>
      </c>
    </row>
    <row r="465" spans="2:65" s="1" customFormat="1" ht="49.15" customHeight="1">
      <c r="B465" s="32"/>
      <c r="C465" s="136" t="s">
        <v>851</v>
      </c>
      <c r="D465" s="136" t="s">
        <v>193</v>
      </c>
      <c r="E465" s="137" t="s">
        <v>767</v>
      </c>
      <c r="F465" s="138" t="s">
        <v>768</v>
      </c>
      <c r="G465" s="139" t="s">
        <v>253</v>
      </c>
      <c r="H465" s="140">
        <v>462.5</v>
      </c>
      <c r="I465" s="141"/>
      <c r="J465" s="142">
        <f>ROUND(I465*H465,2)</f>
        <v>0</v>
      </c>
      <c r="K465" s="138" t="s">
        <v>197</v>
      </c>
      <c r="L465" s="32"/>
      <c r="M465" s="143" t="s">
        <v>1</v>
      </c>
      <c r="N465" s="144" t="s">
        <v>41</v>
      </c>
      <c r="P465" s="145">
        <f>O465*H465</f>
        <v>0</v>
      </c>
      <c r="Q465" s="145">
        <v>0</v>
      </c>
      <c r="R465" s="145">
        <f>Q465*H465</f>
        <v>0</v>
      </c>
      <c r="S465" s="145">
        <v>0</v>
      </c>
      <c r="T465" s="146">
        <f>S465*H465</f>
        <v>0</v>
      </c>
      <c r="AR465" s="147" t="s">
        <v>217</v>
      </c>
      <c r="AT465" s="147" t="s">
        <v>193</v>
      </c>
      <c r="AU465" s="147" t="s">
        <v>85</v>
      </c>
      <c r="AY465" s="17" t="s">
        <v>190</v>
      </c>
      <c r="BE465" s="148">
        <f>IF(N465="základní",J465,0)</f>
        <v>0</v>
      </c>
      <c r="BF465" s="148">
        <f>IF(N465="snížená",J465,0)</f>
        <v>0</v>
      </c>
      <c r="BG465" s="148">
        <f>IF(N465="zákl. přenesená",J465,0)</f>
        <v>0</v>
      </c>
      <c r="BH465" s="148">
        <f>IF(N465="sníž. přenesená",J465,0)</f>
        <v>0</v>
      </c>
      <c r="BI465" s="148">
        <f>IF(N465="nulová",J465,0)</f>
        <v>0</v>
      </c>
      <c r="BJ465" s="17" t="s">
        <v>83</v>
      </c>
      <c r="BK465" s="148">
        <f>ROUND(I465*H465,2)</f>
        <v>0</v>
      </c>
      <c r="BL465" s="17" t="s">
        <v>217</v>
      </c>
      <c r="BM465" s="147" t="s">
        <v>1608</v>
      </c>
    </row>
    <row r="466" spans="2:65" s="1" customFormat="1">
      <c r="B466" s="32"/>
      <c r="D466" s="149" t="s">
        <v>200</v>
      </c>
      <c r="F466" s="150" t="s">
        <v>770</v>
      </c>
      <c r="I466" s="151"/>
      <c r="L466" s="32"/>
      <c r="M466" s="152"/>
      <c r="T466" s="56"/>
      <c r="AT466" s="17" t="s">
        <v>200</v>
      </c>
      <c r="AU466" s="17" t="s">
        <v>85</v>
      </c>
    </row>
    <row r="467" spans="2:65" s="12" customFormat="1">
      <c r="B467" s="160"/>
      <c r="D467" s="153" t="s">
        <v>256</v>
      </c>
      <c r="E467" s="161" t="s">
        <v>1</v>
      </c>
      <c r="F467" s="162" t="s">
        <v>1594</v>
      </c>
      <c r="H467" s="163">
        <v>439</v>
      </c>
      <c r="I467" s="164"/>
      <c r="L467" s="160"/>
      <c r="M467" s="165"/>
      <c r="T467" s="166"/>
      <c r="AT467" s="161" t="s">
        <v>256</v>
      </c>
      <c r="AU467" s="161" t="s">
        <v>85</v>
      </c>
      <c r="AV467" s="12" t="s">
        <v>85</v>
      </c>
      <c r="AW467" s="12" t="s">
        <v>32</v>
      </c>
      <c r="AX467" s="12" t="s">
        <v>76</v>
      </c>
      <c r="AY467" s="161" t="s">
        <v>190</v>
      </c>
    </row>
    <row r="468" spans="2:65" s="12" customFormat="1">
      <c r="B468" s="160"/>
      <c r="D468" s="153" t="s">
        <v>256</v>
      </c>
      <c r="E468" s="161" t="s">
        <v>1</v>
      </c>
      <c r="F468" s="162" t="s">
        <v>1609</v>
      </c>
      <c r="H468" s="163">
        <v>23.5</v>
      </c>
      <c r="I468" s="164"/>
      <c r="L468" s="160"/>
      <c r="M468" s="165"/>
      <c r="T468" s="166"/>
      <c r="AT468" s="161" t="s">
        <v>256</v>
      </c>
      <c r="AU468" s="161" t="s">
        <v>85</v>
      </c>
      <c r="AV468" s="12" t="s">
        <v>85</v>
      </c>
      <c r="AW468" s="12" t="s">
        <v>32</v>
      </c>
      <c r="AX468" s="12" t="s">
        <v>76</v>
      </c>
      <c r="AY468" s="161" t="s">
        <v>190</v>
      </c>
    </row>
    <row r="469" spans="2:65" s="14" customFormat="1">
      <c r="B469" s="173"/>
      <c r="D469" s="153" t="s">
        <v>256</v>
      </c>
      <c r="E469" s="174" t="s">
        <v>1</v>
      </c>
      <c r="F469" s="175" t="s">
        <v>267</v>
      </c>
      <c r="H469" s="176">
        <v>462.5</v>
      </c>
      <c r="I469" s="177"/>
      <c r="L469" s="173"/>
      <c r="M469" s="178"/>
      <c r="T469" s="179"/>
      <c r="AT469" s="174" t="s">
        <v>256</v>
      </c>
      <c r="AU469" s="174" t="s">
        <v>85</v>
      </c>
      <c r="AV469" s="14" t="s">
        <v>217</v>
      </c>
      <c r="AW469" s="14" t="s">
        <v>32</v>
      </c>
      <c r="AX469" s="14" t="s">
        <v>83</v>
      </c>
      <c r="AY469" s="174" t="s">
        <v>190</v>
      </c>
    </row>
    <row r="470" spans="2:65" s="1" customFormat="1" ht="37.9" customHeight="1">
      <c r="B470" s="32"/>
      <c r="C470" s="136" t="s">
        <v>857</v>
      </c>
      <c r="D470" s="136" t="s">
        <v>193</v>
      </c>
      <c r="E470" s="137" t="s">
        <v>773</v>
      </c>
      <c r="F470" s="138" t="s">
        <v>774</v>
      </c>
      <c r="G470" s="139" t="s">
        <v>253</v>
      </c>
      <c r="H470" s="140">
        <v>524.57500000000005</v>
      </c>
      <c r="I470" s="141"/>
      <c r="J470" s="142">
        <f>ROUND(I470*H470,2)</f>
        <v>0</v>
      </c>
      <c r="K470" s="138" t="s">
        <v>197</v>
      </c>
      <c r="L470" s="32"/>
      <c r="M470" s="143" t="s">
        <v>1</v>
      </c>
      <c r="N470" s="144" t="s">
        <v>41</v>
      </c>
      <c r="P470" s="145">
        <f>O470*H470</f>
        <v>0</v>
      </c>
      <c r="Q470" s="145">
        <v>0</v>
      </c>
      <c r="R470" s="145">
        <f>Q470*H470</f>
        <v>0</v>
      </c>
      <c r="S470" s="145">
        <v>0</v>
      </c>
      <c r="T470" s="146">
        <f>S470*H470</f>
        <v>0</v>
      </c>
      <c r="AR470" s="147" t="s">
        <v>217</v>
      </c>
      <c r="AT470" s="147" t="s">
        <v>193</v>
      </c>
      <c r="AU470" s="147" t="s">
        <v>85</v>
      </c>
      <c r="AY470" s="17" t="s">
        <v>190</v>
      </c>
      <c r="BE470" s="148">
        <f>IF(N470="základní",J470,0)</f>
        <v>0</v>
      </c>
      <c r="BF470" s="148">
        <f>IF(N470="snížená",J470,0)</f>
        <v>0</v>
      </c>
      <c r="BG470" s="148">
        <f>IF(N470="zákl. přenesená",J470,0)</f>
        <v>0</v>
      </c>
      <c r="BH470" s="148">
        <f>IF(N470="sníž. přenesená",J470,0)</f>
        <v>0</v>
      </c>
      <c r="BI470" s="148">
        <f>IF(N470="nulová",J470,0)</f>
        <v>0</v>
      </c>
      <c r="BJ470" s="17" t="s">
        <v>83</v>
      </c>
      <c r="BK470" s="148">
        <f>ROUND(I470*H470,2)</f>
        <v>0</v>
      </c>
      <c r="BL470" s="17" t="s">
        <v>217</v>
      </c>
      <c r="BM470" s="147" t="s">
        <v>1610</v>
      </c>
    </row>
    <row r="471" spans="2:65" s="1" customFormat="1">
      <c r="B471" s="32"/>
      <c r="D471" s="149" t="s">
        <v>200</v>
      </c>
      <c r="F471" s="150" t="s">
        <v>776</v>
      </c>
      <c r="I471" s="151"/>
      <c r="L471" s="32"/>
      <c r="M471" s="152"/>
      <c r="T471" s="56"/>
      <c r="AT471" s="17" t="s">
        <v>200</v>
      </c>
      <c r="AU471" s="17" t="s">
        <v>85</v>
      </c>
    </row>
    <row r="472" spans="2:65" s="12" customFormat="1">
      <c r="B472" s="160"/>
      <c r="D472" s="153" t="s">
        <v>256</v>
      </c>
      <c r="E472" s="161" t="s">
        <v>1</v>
      </c>
      <c r="F472" s="162" t="s">
        <v>1596</v>
      </c>
      <c r="H472" s="163">
        <v>185.5</v>
      </c>
      <c r="I472" s="164"/>
      <c r="L472" s="160"/>
      <c r="M472" s="165"/>
      <c r="T472" s="166"/>
      <c r="AT472" s="161" t="s">
        <v>256</v>
      </c>
      <c r="AU472" s="161" t="s">
        <v>85</v>
      </c>
      <c r="AV472" s="12" t="s">
        <v>85</v>
      </c>
      <c r="AW472" s="12" t="s">
        <v>32</v>
      </c>
      <c r="AX472" s="12" t="s">
        <v>76</v>
      </c>
      <c r="AY472" s="161" t="s">
        <v>190</v>
      </c>
    </row>
    <row r="473" spans="2:65" s="12" customFormat="1">
      <c r="B473" s="160"/>
      <c r="D473" s="153" t="s">
        <v>256</v>
      </c>
      <c r="E473" s="161" t="s">
        <v>1</v>
      </c>
      <c r="F473" s="162" t="s">
        <v>1611</v>
      </c>
      <c r="H473" s="163">
        <v>34.299999999999997</v>
      </c>
      <c r="I473" s="164"/>
      <c r="L473" s="160"/>
      <c r="M473" s="165"/>
      <c r="T473" s="166"/>
      <c r="AT473" s="161" t="s">
        <v>256</v>
      </c>
      <c r="AU473" s="161" t="s">
        <v>85</v>
      </c>
      <c r="AV473" s="12" t="s">
        <v>85</v>
      </c>
      <c r="AW473" s="12" t="s">
        <v>32</v>
      </c>
      <c r="AX473" s="12" t="s">
        <v>76</v>
      </c>
      <c r="AY473" s="161" t="s">
        <v>190</v>
      </c>
    </row>
    <row r="474" spans="2:65" s="12" customFormat="1">
      <c r="B474" s="160"/>
      <c r="D474" s="153" t="s">
        <v>256</v>
      </c>
      <c r="E474" s="161" t="s">
        <v>1</v>
      </c>
      <c r="F474" s="162" t="s">
        <v>1612</v>
      </c>
      <c r="H474" s="163">
        <v>29.45</v>
      </c>
      <c r="I474" s="164"/>
      <c r="L474" s="160"/>
      <c r="M474" s="165"/>
      <c r="T474" s="166"/>
      <c r="AT474" s="161" t="s">
        <v>256</v>
      </c>
      <c r="AU474" s="161" t="s">
        <v>85</v>
      </c>
      <c r="AV474" s="12" t="s">
        <v>85</v>
      </c>
      <c r="AW474" s="12" t="s">
        <v>32</v>
      </c>
      <c r="AX474" s="12" t="s">
        <v>76</v>
      </c>
      <c r="AY474" s="161" t="s">
        <v>190</v>
      </c>
    </row>
    <row r="475" spans="2:65" s="15" customFormat="1">
      <c r="B475" s="193"/>
      <c r="D475" s="153" t="s">
        <v>256</v>
      </c>
      <c r="E475" s="194" t="s">
        <v>1</v>
      </c>
      <c r="F475" s="195" t="s">
        <v>640</v>
      </c>
      <c r="H475" s="196">
        <v>249.25</v>
      </c>
      <c r="I475" s="197"/>
      <c r="L475" s="193"/>
      <c r="M475" s="198"/>
      <c r="T475" s="199"/>
      <c r="AT475" s="194" t="s">
        <v>256</v>
      </c>
      <c r="AU475" s="194" t="s">
        <v>85</v>
      </c>
      <c r="AV475" s="15" t="s">
        <v>209</v>
      </c>
      <c r="AW475" s="15" t="s">
        <v>32</v>
      </c>
      <c r="AX475" s="15" t="s">
        <v>76</v>
      </c>
      <c r="AY475" s="194" t="s">
        <v>190</v>
      </c>
    </row>
    <row r="476" spans="2:65" s="13" customFormat="1">
      <c r="B476" s="167"/>
      <c r="D476" s="153" t="s">
        <v>256</v>
      </c>
      <c r="E476" s="168" t="s">
        <v>1</v>
      </c>
      <c r="F476" s="169" t="s">
        <v>1599</v>
      </c>
      <c r="H476" s="168" t="s">
        <v>1</v>
      </c>
      <c r="I476" s="170"/>
      <c r="L476" s="167"/>
      <c r="M476" s="171"/>
      <c r="T476" s="172"/>
      <c r="AT476" s="168" t="s">
        <v>256</v>
      </c>
      <c r="AU476" s="168" t="s">
        <v>85</v>
      </c>
      <c r="AV476" s="13" t="s">
        <v>83</v>
      </c>
      <c r="AW476" s="13" t="s">
        <v>32</v>
      </c>
      <c r="AX476" s="13" t="s">
        <v>76</v>
      </c>
      <c r="AY476" s="168" t="s">
        <v>190</v>
      </c>
    </row>
    <row r="477" spans="2:65" s="12" customFormat="1">
      <c r="B477" s="160"/>
      <c r="D477" s="153" t="s">
        <v>256</v>
      </c>
      <c r="E477" s="161" t="s">
        <v>1</v>
      </c>
      <c r="F477" s="162" t="s">
        <v>1600</v>
      </c>
      <c r="H477" s="163">
        <v>88</v>
      </c>
      <c r="I477" s="164"/>
      <c r="L477" s="160"/>
      <c r="M477" s="165"/>
      <c r="T477" s="166"/>
      <c r="AT477" s="161" t="s">
        <v>256</v>
      </c>
      <c r="AU477" s="161" t="s">
        <v>85</v>
      </c>
      <c r="AV477" s="12" t="s">
        <v>85</v>
      </c>
      <c r="AW477" s="12" t="s">
        <v>32</v>
      </c>
      <c r="AX477" s="12" t="s">
        <v>76</v>
      </c>
      <c r="AY477" s="161" t="s">
        <v>190</v>
      </c>
    </row>
    <row r="478" spans="2:65" s="12" customFormat="1">
      <c r="B478" s="160"/>
      <c r="D478" s="153" t="s">
        <v>256</v>
      </c>
      <c r="E478" s="161" t="s">
        <v>1</v>
      </c>
      <c r="F478" s="162" t="s">
        <v>1601</v>
      </c>
      <c r="H478" s="163">
        <v>104</v>
      </c>
      <c r="I478" s="164"/>
      <c r="L478" s="160"/>
      <c r="M478" s="165"/>
      <c r="T478" s="166"/>
      <c r="AT478" s="161" t="s">
        <v>256</v>
      </c>
      <c r="AU478" s="161" t="s">
        <v>85</v>
      </c>
      <c r="AV478" s="12" t="s">
        <v>85</v>
      </c>
      <c r="AW478" s="12" t="s">
        <v>32</v>
      </c>
      <c r="AX478" s="12" t="s">
        <v>76</v>
      </c>
      <c r="AY478" s="161" t="s">
        <v>190</v>
      </c>
    </row>
    <row r="479" spans="2:65" s="12" customFormat="1">
      <c r="B479" s="160"/>
      <c r="D479" s="153" t="s">
        <v>256</v>
      </c>
      <c r="E479" s="161" t="s">
        <v>1</v>
      </c>
      <c r="F479" s="162" t="s">
        <v>1602</v>
      </c>
      <c r="H479" s="163">
        <v>59</v>
      </c>
      <c r="I479" s="164"/>
      <c r="L479" s="160"/>
      <c r="M479" s="165"/>
      <c r="T479" s="166"/>
      <c r="AT479" s="161" t="s">
        <v>256</v>
      </c>
      <c r="AU479" s="161" t="s">
        <v>85</v>
      </c>
      <c r="AV479" s="12" t="s">
        <v>85</v>
      </c>
      <c r="AW479" s="12" t="s">
        <v>32</v>
      </c>
      <c r="AX479" s="12" t="s">
        <v>76</v>
      </c>
      <c r="AY479" s="161" t="s">
        <v>190</v>
      </c>
    </row>
    <row r="480" spans="2:65" s="12" customFormat="1">
      <c r="B480" s="160"/>
      <c r="D480" s="153" t="s">
        <v>256</v>
      </c>
      <c r="E480" s="161" t="s">
        <v>1</v>
      </c>
      <c r="F480" s="162" t="s">
        <v>1613</v>
      </c>
      <c r="H480" s="163">
        <v>24.324999999999999</v>
      </c>
      <c r="I480" s="164"/>
      <c r="L480" s="160"/>
      <c r="M480" s="165"/>
      <c r="T480" s="166"/>
      <c r="AT480" s="161" t="s">
        <v>256</v>
      </c>
      <c r="AU480" s="161" t="s">
        <v>85</v>
      </c>
      <c r="AV480" s="12" t="s">
        <v>85</v>
      </c>
      <c r="AW480" s="12" t="s">
        <v>32</v>
      </c>
      <c r="AX480" s="12" t="s">
        <v>76</v>
      </c>
      <c r="AY480" s="161" t="s">
        <v>190</v>
      </c>
    </row>
    <row r="481" spans="2:65" s="15" customFormat="1">
      <c r="B481" s="193"/>
      <c r="D481" s="153" t="s">
        <v>256</v>
      </c>
      <c r="E481" s="194" t="s">
        <v>1</v>
      </c>
      <c r="F481" s="195" t="s">
        <v>640</v>
      </c>
      <c r="H481" s="196">
        <v>275.32499999999999</v>
      </c>
      <c r="I481" s="197"/>
      <c r="L481" s="193"/>
      <c r="M481" s="198"/>
      <c r="T481" s="199"/>
      <c r="AT481" s="194" t="s">
        <v>256</v>
      </c>
      <c r="AU481" s="194" t="s">
        <v>85</v>
      </c>
      <c r="AV481" s="15" t="s">
        <v>209</v>
      </c>
      <c r="AW481" s="15" t="s">
        <v>32</v>
      </c>
      <c r="AX481" s="15" t="s">
        <v>76</v>
      </c>
      <c r="AY481" s="194" t="s">
        <v>190</v>
      </c>
    </row>
    <row r="482" spans="2:65" s="14" customFormat="1">
      <c r="B482" s="173"/>
      <c r="D482" s="153" t="s">
        <v>256</v>
      </c>
      <c r="E482" s="174" t="s">
        <v>1</v>
      </c>
      <c r="F482" s="175" t="s">
        <v>267</v>
      </c>
      <c r="H482" s="176">
        <v>524.57500000000005</v>
      </c>
      <c r="I482" s="177"/>
      <c r="L482" s="173"/>
      <c r="M482" s="178"/>
      <c r="T482" s="179"/>
      <c r="AT482" s="174" t="s">
        <v>256</v>
      </c>
      <c r="AU482" s="174" t="s">
        <v>85</v>
      </c>
      <c r="AV482" s="14" t="s">
        <v>217</v>
      </c>
      <c r="AW482" s="14" t="s">
        <v>32</v>
      </c>
      <c r="AX482" s="14" t="s">
        <v>83</v>
      </c>
      <c r="AY482" s="174" t="s">
        <v>190</v>
      </c>
    </row>
    <row r="483" spans="2:65" s="1" customFormat="1" ht="37.9" customHeight="1">
      <c r="B483" s="32"/>
      <c r="C483" s="136" t="s">
        <v>862</v>
      </c>
      <c r="D483" s="136" t="s">
        <v>193</v>
      </c>
      <c r="E483" s="137" t="s">
        <v>778</v>
      </c>
      <c r="F483" s="138" t="s">
        <v>779</v>
      </c>
      <c r="G483" s="139" t="s">
        <v>253</v>
      </c>
      <c r="H483" s="140">
        <v>498.15</v>
      </c>
      <c r="I483" s="141"/>
      <c r="J483" s="142">
        <f>ROUND(I483*H483,2)</f>
        <v>0</v>
      </c>
      <c r="K483" s="138" t="s">
        <v>197</v>
      </c>
      <c r="L483" s="32"/>
      <c r="M483" s="143" t="s">
        <v>1</v>
      </c>
      <c r="N483" s="144" t="s">
        <v>41</v>
      </c>
      <c r="P483" s="145">
        <f>O483*H483</f>
        <v>0</v>
      </c>
      <c r="Q483" s="145">
        <v>0</v>
      </c>
      <c r="R483" s="145">
        <f>Q483*H483</f>
        <v>0</v>
      </c>
      <c r="S483" s="145">
        <v>0</v>
      </c>
      <c r="T483" s="146">
        <f>S483*H483</f>
        <v>0</v>
      </c>
      <c r="AR483" s="147" t="s">
        <v>217</v>
      </c>
      <c r="AT483" s="147" t="s">
        <v>193</v>
      </c>
      <c r="AU483" s="147" t="s">
        <v>85</v>
      </c>
      <c r="AY483" s="17" t="s">
        <v>190</v>
      </c>
      <c r="BE483" s="148">
        <f>IF(N483="základní",J483,0)</f>
        <v>0</v>
      </c>
      <c r="BF483" s="148">
        <f>IF(N483="snížená",J483,0)</f>
        <v>0</v>
      </c>
      <c r="BG483" s="148">
        <f>IF(N483="zákl. přenesená",J483,0)</f>
        <v>0</v>
      </c>
      <c r="BH483" s="148">
        <f>IF(N483="sníž. přenesená",J483,0)</f>
        <v>0</v>
      </c>
      <c r="BI483" s="148">
        <f>IF(N483="nulová",J483,0)</f>
        <v>0</v>
      </c>
      <c r="BJ483" s="17" t="s">
        <v>83</v>
      </c>
      <c r="BK483" s="148">
        <f>ROUND(I483*H483,2)</f>
        <v>0</v>
      </c>
      <c r="BL483" s="17" t="s">
        <v>217</v>
      </c>
      <c r="BM483" s="147" t="s">
        <v>1614</v>
      </c>
    </row>
    <row r="484" spans="2:65" s="1" customFormat="1">
      <c r="B484" s="32"/>
      <c r="D484" s="149" t="s">
        <v>200</v>
      </c>
      <c r="F484" s="150" t="s">
        <v>781</v>
      </c>
      <c r="I484" s="151"/>
      <c r="L484" s="32"/>
      <c r="M484" s="152"/>
      <c r="T484" s="56"/>
      <c r="AT484" s="17" t="s">
        <v>200</v>
      </c>
      <c r="AU484" s="17" t="s">
        <v>85</v>
      </c>
    </row>
    <row r="485" spans="2:65" s="12" customFormat="1">
      <c r="B485" s="160"/>
      <c r="D485" s="153" t="s">
        <v>256</v>
      </c>
      <c r="E485" s="161" t="s">
        <v>1</v>
      </c>
      <c r="F485" s="162" t="s">
        <v>1594</v>
      </c>
      <c r="H485" s="163">
        <v>439</v>
      </c>
      <c r="I485" s="164"/>
      <c r="L485" s="160"/>
      <c r="M485" s="165"/>
      <c r="T485" s="166"/>
      <c r="AT485" s="161" t="s">
        <v>256</v>
      </c>
      <c r="AU485" s="161" t="s">
        <v>85</v>
      </c>
      <c r="AV485" s="12" t="s">
        <v>85</v>
      </c>
      <c r="AW485" s="12" t="s">
        <v>32</v>
      </c>
      <c r="AX485" s="12" t="s">
        <v>76</v>
      </c>
      <c r="AY485" s="161" t="s">
        <v>190</v>
      </c>
    </row>
    <row r="486" spans="2:65" s="12" customFormat="1">
      <c r="B486" s="160"/>
      <c r="D486" s="153" t="s">
        <v>256</v>
      </c>
      <c r="E486" s="161" t="s">
        <v>1</v>
      </c>
      <c r="F486" s="162" t="s">
        <v>1615</v>
      </c>
      <c r="H486" s="163">
        <v>59.15</v>
      </c>
      <c r="I486" s="164"/>
      <c r="L486" s="160"/>
      <c r="M486" s="165"/>
      <c r="T486" s="166"/>
      <c r="AT486" s="161" t="s">
        <v>256</v>
      </c>
      <c r="AU486" s="161" t="s">
        <v>85</v>
      </c>
      <c r="AV486" s="12" t="s">
        <v>85</v>
      </c>
      <c r="AW486" s="12" t="s">
        <v>32</v>
      </c>
      <c r="AX486" s="12" t="s">
        <v>76</v>
      </c>
      <c r="AY486" s="161" t="s">
        <v>190</v>
      </c>
    </row>
    <row r="487" spans="2:65" s="14" customFormat="1">
      <c r="B487" s="173"/>
      <c r="D487" s="153" t="s">
        <v>256</v>
      </c>
      <c r="E487" s="174" t="s">
        <v>1</v>
      </c>
      <c r="F487" s="175" t="s">
        <v>267</v>
      </c>
      <c r="H487" s="176">
        <v>498.15</v>
      </c>
      <c r="I487" s="177"/>
      <c r="L487" s="173"/>
      <c r="M487" s="178"/>
      <c r="T487" s="179"/>
      <c r="AT487" s="174" t="s">
        <v>256</v>
      </c>
      <c r="AU487" s="174" t="s">
        <v>85</v>
      </c>
      <c r="AV487" s="14" t="s">
        <v>217</v>
      </c>
      <c r="AW487" s="14" t="s">
        <v>32</v>
      </c>
      <c r="AX487" s="14" t="s">
        <v>83</v>
      </c>
      <c r="AY487" s="174" t="s">
        <v>190</v>
      </c>
    </row>
    <row r="488" spans="2:65" s="1" customFormat="1" ht="24.2" customHeight="1">
      <c r="B488" s="32"/>
      <c r="C488" s="136" t="s">
        <v>868</v>
      </c>
      <c r="D488" s="136" t="s">
        <v>193</v>
      </c>
      <c r="E488" s="137" t="s">
        <v>790</v>
      </c>
      <c r="F488" s="138" t="s">
        <v>791</v>
      </c>
      <c r="G488" s="139" t="s">
        <v>284</v>
      </c>
      <c r="H488" s="140">
        <v>12.5</v>
      </c>
      <c r="I488" s="141"/>
      <c r="J488" s="142">
        <f>ROUND(I488*H488,2)</f>
        <v>0</v>
      </c>
      <c r="K488" s="138" t="s">
        <v>197</v>
      </c>
      <c r="L488" s="32"/>
      <c r="M488" s="143" t="s">
        <v>1</v>
      </c>
      <c r="N488" s="144" t="s">
        <v>41</v>
      </c>
      <c r="P488" s="145">
        <f>O488*H488</f>
        <v>0</v>
      </c>
      <c r="Q488" s="145">
        <v>0</v>
      </c>
      <c r="R488" s="145">
        <f>Q488*H488</f>
        <v>0</v>
      </c>
      <c r="S488" s="145">
        <v>0</v>
      </c>
      <c r="T488" s="146">
        <f>S488*H488</f>
        <v>0</v>
      </c>
      <c r="AR488" s="147" t="s">
        <v>217</v>
      </c>
      <c r="AT488" s="147" t="s">
        <v>193</v>
      </c>
      <c r="AU488" s="147" t="s">
        <v>85</v>
      </c>
      <c r="AY488" s="17" t="s">
        <v>190</v>
      </c>
      <c r="BE488" s="148">
        <f>IF(N488="základní",J488,0)</f>
        <v>0</v>
      </c>
      <c r="BF488" s="148">
        <f>IF(N488="snížená",J488,0)</f>
        <v>0</v>
      </c>
      <c r="BG488" s="148">
        <f>IF(N488="zákl. přenesená",J488,0)</f>
        <v>0</v>
      </c>
      <c r="BH488" s="148">
        <f>IF(N488="sníž. přenesená",J488,0)</f>
        <v>0</v>
      </c>
      <c r="BI488" s="148">
        <f>IF(N488="nulová",J488,0)</f>
        <v>0</v>
      </c>
      <c r="BJ488" s="17" t="s">
        <v>83</v>
      </c>
      <c r="BK488" s="148">
        <f>ROUND(I488*H488,2)</f>
        <v>0</v>
      </c>
      <c r="BL488" s="17" t="s">
        <v>217</v>
      </c>
      <c r="BM488" s="147" t="s">
        <v>1616</v>
      </c>
    </row>
    <row r="489" spans="2:65" s="1" customFormat="1">
      <c r="B489" s="32"/>
      <c r="D489" s="149" t="s">
        <v>200</v>
      </c>
      <c r="F489" s="150" t="s">
        <v>793</v>
      </c>
      <c r="I489" s="151"/>
      <c r="L489" s="32"/>
      <c r="M489" s="152"/>
      <c r="T489" s="56"/>
      <c r="AT489" s="17" t="s">
        <v>200</v>
      </c>
      <c r="AU489" s="17" t="s">
        <v>85</v>
      </c>
    </row>
    <row r="490" spans="2:65" s="13" customFormat="1">
      <c r="B490" s="167"/>
      <c r="D490" s="153" t="s">
        <v>256</v>
      </c>
      <c r="E490" s="168" t="s">
        <v>1</v>
      </c>
      <c r="F490" s="169" t="s">
        <v>794</v>
      </c>
      <c r="H490" s="168" t="s">
        <v>1</v>
      </c>
      <c r="I490" s="170"/>
      <c r="L490" s="167"/>
      <c r="M490" s="171"/>
      <c r="T490" s="172"/>
      <c r="AT490" s="168" t="s">
        <v>256</v>
      </c>
      <c r="AU490" s="168" t="s">
        <v>85</v>
      </c>
      <c r="AV490" s="13" t="s">
        <v>83</v>
      </c>
      <c r="AW490" s="13" t="s">
        <v>32</v>
      </c>
      <c r="AX490" s="13" t="s">
        <v>76</v>
      </c>
      <c r="AY490" s="168" t="s">
        <v>190</v>
      </c>
    </row>
    <row r="491" spans="2:65" s="12" customFormat="1">
      <c r="B491" s="160"/>
      <c r="D491" s="153" t="s">
        <v>256</v>
      </c>
      <c r="E491" s="161" t="s">
        <v>1</v>
      </c>
      <c r="F491" s="162" t="s">
        <v>1617</v>
      </c>
      <c r="H491" s="163">
        <v>12.5</v>
      </c>
      <c r="I491" s="164"/>
      <c r="L491" s="160"/>
      <c r="M491" s="165"/>
      <c r="T491" s="166"/>
      <c r="AT491" s="161" t="s">
        <v>256</v>
      </c>
      <c r="AU491" s="161" t="s">
        <v>85</v>
      </c>
      <c r="AV491" s="12" t="s">
        <v>85</v>
      </c>
      <c r="AW491" s="12" t="s">
        <v>32</v>
      </c>
      <c r="AX491" s="12" t="s">
        <v>83</v>
      </c>
      <c r="AY491" s="161" t="s">
        <v>190</v>
      </c>
    </row>
    <row r="492" spans="2:65" s="1" customFormat="1" ht="16.5" customHeight="1">
      <c r="B492" s="32"/>
      <c r="C492" s="183" t="s">
        <v>874</v>
      </c>
      <c r="D492" s="183" t="s">
        <v>615</v>
      </c>
      <c r="E492" s="184" t="s">
        <v>797</v>
      </c>
      <c r="F492" s="185" t="s">
        <v>798</v>
      </c>
      <c r="G492" s="186" t="s">
        <v>380</v>
      </c>
      <c r="H492" s="187">
        <v>22.5</v>
      </c>
      <c r="I492" s="188"/>
      <c r="J492" s="189">
        <f>ROUND(I492*H492,2)</f>
        <v>0</v>
      </c>
      <c r="K492" s="185" t="s">
        <v>197</v>
      </c>
      <c r="L492" s="190"/>
      <c r="M492" s="191" t="s">
        <v>1</v>
      </c>
      <c r="N492" s="192" t="s">
        <v>41</v>
      </c>
      <c r="P492" s="145">
        <f>O492*H492</f>
        <v>0</v>
      </c>
      <c r="Q492" s="145">
        <v>1</v>
      </c>
      <c r="R492" s="145">
        <f>Q492*H492</f>
        <v>22.5</v>
      </c>
      <c r="S492" s="145">
        <v>0</v>
      </c>
      <c r="T492" s="146">
        <f>S492*H492</f>
        <v>0</v>
      </c>
      <c r="AR492" s="147" t="s">
        <v>500</v>
      </c>
      <c r="AT492" s="147" t="s">
        <v>615</v>
      </c>
      <c r="AU492" s="147" t="s">
        <v>85</v>
      </c>
      <c r="AY492" s="17" t="s">
        <v>190</v>
      </c>
      <c r="BE492" s="148">
        <f>IF(N492="základní",J492,0)</f>
        <v>0</v>
      </c>
      <c r="BF492" s="148">
        <f>IF(N492="snížená",J492,0)</f>
        <v>0</v>
      </c>
      <c r="BG492" s="148">
        <f>IF(N492="zákl. přenesená",J492,0)</f>
        <v>0</v>
      </c>
      <c r="BH492" s="148">
        <f>IF(N492="sníž. přenesená",J492,0)</f>
        <v>0</v>
      </c>
      <c r="BI492" s="148">
        <f>IF(N492="nulová",J492,0)</f>
        <v>0</v>
      </c>
      <c r="BJ492" s="17" t="s">
        <v>83</v>
      </c>
      <c r="BK492" s="148">
        <f>ROUND(I492*H492,2)</f>
        <v>0</v>
      </c>
      <c r="BL492" s="17" t="s">
        <v>217</v>
      </c>
      <c r="BM492" s="147" t="s">
        <v>1618</v>
      </c>
    </row>
    <row r="493" spans="2:65" s="12" customFormat="1">
      <c r="B493" s="160"/>
      <c r="D493" s="153" t="s">
        <v>256</v>
      </c>
      <c r="E493" s="161" t="s">
        <v>1</v>
      </c>
      <c r="F493" s="162" t="s">
        <v>1619</v>
      </c>
      <c r="H493" s="163">
        <v>22.5</v>
      </c>
      <c r="I493" s="164"/>
      <c r="L493" s="160"/>
      <c r="M493" s="165"/>
      <c r="T493" s="166"/>
      <c r="AT493" s="161" t="s">
        <v>256</v>
      </c>
      <c r="AU493" s="161" t="s">
        <v>85</v>
      </c>
      <c r="AV493" s="12" t="s">
        <v>85</v>
      </c>
      <c r="AW493" s="12" t="s">
        <v>32</v>
      </c>
      <c r="AX493" s="12" t="s">
        <v>83</v>
      </c>
      <c r="AY493" s="161" t="s">
        <v>190</v>
      </c>
    </row>
    <row r="494" spans="2:65" s="1" customFormat="1" ht="37.9" customHeight="1">
      <c r="B494" s="32"/>
      <c r="C494" s="136" t="s">
        <v>880</v>
      </c>
      <c r="D494" s="136" t="s">
        <v>193</v>
      </c>
      <c r="E494" s="137" t="s">
        <v>802</v>
      </c>
      <c r="F494" s="138" t="s">
        <v>803</v>
      </c>
      <c r="G494" s="139" t="s">
        <v>253</v>
      </c>
      <c r="H494" s="140">
        <v>648</v>
      </c>
      <c r="I494" s="141"/>
      <c r="J494" s="142">
        <f>ROUND(I494*H494,2)</f>
        <v>0</v>
      </c>
      <c r="K494" s="138" t="s">
        <v>197</v>
      </c>
      <c r="L494" s="32"/>
      <c r="M494" s="143" t="s">
        <v>1</v>
      </c>
      <c r="N494" s="144" t="s">
        <v>41</v>
      </c>
      <c r="P494" s="145">
        <f>O494*H494</f>
        <v>0</v>
      </c>
      <c r="Q494" s="145">
        <v>0</v>
      </c>
      <c r="R494" s="145">
        <f>Q494*H494</f>
        <v>0</v>
      </c>
      <c r="S494" s="145">
        <v>0</v>
      </c>
      <c r="T494" s="146">
        <f>S494*H494</f>
        <v>0</v>
      </c>
      <c r="AR494" s="147" t="s">
        <v>217</v>
      </c>
      <c r="AT494" s="147" t="s">
        <v>193</v>
      </c>
      <c r="AU494" s="147" t="s">
        <v>85</v>
      </c>
      <c r="AY494" s="17" t="s">
        <v>190</v>
      </c>
      <c r="BE494" s="148">
        <f>IF(N494="základní",J494,0)</f>
        <v>0</v>
      </c>
      <c r="BF494" s="148">
        <f>IF(N494="snížená",J494,0)</f>
        <v>0</v>
      </c>
      <c r="BG494" s="148">
        <f>IF(N494="zákl. přenesená",J494,0)</f>
        <v>0</v>
      </c>
      <c r="BH494" s="148">
        <f>IF(N494="sníž. přenesená",J494,0)</f>
        <v>0</v>
      </c>
      <c r="BI494" s="148">
        <f>IF(N494="nulová",J494,0)</f>
        <v>0</v>
      </c>
      <c r="BJ494" s="17" t="s">
        <v>83</v>
      </c>
      <c r="BK494" s="148">
        <f>ROUND(I494*H494,2)</f>
        <v>0</v>
      </c>
      <c r="BL494" s="17" t="s">
        <v>217</v>
      </c>
      <c r="BM494" s="147" t="s">
        <v>1620</v>
      </c>
    </row>
    <row r="495" spans="2:65" s="1" customFormat="1">
      <c r="B495" s="32"/>
      <c r="D495" s="149" t="s">
        <v>200</v>
      </c>
      <c r="F495" s="150" t="s">
        <v>805</v>
      </c>
      <c r="I495" s="151"/>
      <c r="L495" s="32"/>
      <c r="M495" s="152"/>
      <c r="T495" s="56"/>
      <c r="AT495" s="17" t="s">
        <v>200</v>
      </c>
      <c r="AU495" s="17" t="s">
        <v>85</v>
      </c>
    </row>
    <row r="496" spans="2:65" s="12" customFormat="1">
      <c r="B496" s="160"/>
      <c r="D496" s="153" t="s">
        <v>256</v>
      </c>
      <c r="E496" s="161" t="s">
        <v>1</v>
      </c>
      <c r="F496" s="162" t="s">
        <v>1621</v>
      </c>
      <c r="H496" s="163">
        <v>648</v>
      </c>
      <c r="I496" s="164"/>
      <c r="L496" s="160"/>
      <c r="M496" s="165"/>
      <c r="T496" s="166"/>
      <c r="AT496" s="161" t="s">
        <v>256</v>
      </c>
      <c r="AU496" s="161" t="s">
        <v>85</v>
      </c>
      <c r="AV496" s="12" t="s">
        <v>85</v>
      </c>
      <c r="AW496" s="12" t="s">
        <v>32</v>
      </c>
      <c r="AX496" s="12" t="s">
        <v>83</v>
      </c>
      <c r="AY496" s="161" t="s">
        <v>190</v>
      </c>
    </row>
    <row r="497" spans="2:65" s="1" customFormat="1" ht="24.2" customHeight="1">
      <c r="B497" s="32"/>
      <c r="C497" s="136" t="s">
        <v>886</v>
      </c>
      <c r="D497" s="136" t="s">
        <v>193</v>
      </c>
      <c r="E497" s="137" t="s">
        <v>808</v>
      </c>
      <c r="F497" s="138" t="s">
        <v>809</v>
      </c>
      <c r="G497" s="139" t="s">
        <v>253</v>
      </c>
      <c r="H497" s="140">
        <v>648</v>
      </c>
      <c r="I497" s="141"/>
      <c r="J497" s="142">
        <f>ROUND(I497*H497,2)</f>
        <v>0</v>
      </c>
      <c r="K497" s="138" t="s">
        <v>197</v>
      </c>
      <c r="L497" s="32"/>
      <c r="M497" s="143" t="s">
        <v>1</v>
      </c>
      <c r="N497" s="144" t="s">
        <v>41</v>
      </c>
      <c r="P497" s="145">
        <f>O497*H497</f>
        <v>0</v>
      </c>
      <c r="Q497" s="145">
        <v>0</v>
      </c>
      <c r="R497" s="145">
        <f>Q497*H497</f>
        <v>0</v>
      </c>
      <c r="S497" s="145">
        <v>0</v>
      </c>
      <c r="T497" s="146">
        <f>S497*H497</f>
        <v>0</v>
      </c>
      <c r="AR497" s="147" t="s">
        <v>217</v>
      </c>
      <c r="AT497" s="147" t="s">
        <v>193</v>
      </c>
      <c r="AU497" s="147" t="s">
        <v>85</v>
      </c>
      <c r="AY497" s="17" t="s">
        <v>190</v>
      </c>
      <c r="BE497" s="148">
        <f>IF(N497="základní",J497,0)</f>
        <v>0</v>
      </c>
      <c r="BF497" s="148">
        <f>IF(N497="snížená",J497,0)</f>
        <v>0</v>
      </c>
      <c r="BG497" s="148">
        <f>IF(N497="zákl. přenesená",J497,0)</f>
        <v>0</v>
      </c>
      <c r="BH497" s="148">
        <f>IF(N497="sníž. přenesená",J497,0)</f>
        <v>0</v>
      </c>
      <c r="BI497" s="148">
        <f>IF(N497="nulová",J497,0)</f>
        <v>0</v>
      </c>
      <c r="BJ497" s="17" t="s">
        <v>83</v>
      </c>
      <c r="BK497" s="148">
        <f>ROUND(I497*H497,2)</f>
        <v>0</v>
      </c>
      <c r="BL497" s="17" t="s">
        <v>217</v>
      </c>
      <c r="BM497" s="147" t="s">
        <v>1622</v>
      </c>
    </row>
    <row r="498" spans="2:65" s="1" customFormat="1">
      <c r="B498" s="32"/>
      <c r="D498" s="149" t="s">
        <v>200</v>
      </c>
      <c r="F498" s="150" t="s">
        <v>811</v>
      </c>
      <c r="I498" s="151"/>
      <c r="L498" s="32"/>
      <c r="M498" s="152"/>
      <c r="T498" s="56"/>
      <c r="AT498" s="17" t="s">
        <v>200</v>
      </c>
      <c r="AU498" s="17" t="s">
        <v>85</v>
      </c>
    </row>
    <row r="499" spans="2:65" s="12" customFormat="1">
      <c r="B499" s="160"/>
      <c r="D499" s="153" t="s">
        <v>256</v>
      </c>
      <c r="E499" s="161" t="s">
        <v>1</v>
      </c>
      <c r="F499" s="162" t="s">
        <v>1594</v>
      </c>
      <c r="H499" s="163">
        <v>439</v>
      </c>
      <c r="I499" s="164"/>
      <c r="L499" s="160"/>
      <c r="M499" s="165"/>
      <c r="T499" s="166"/>
      <c r="AT499" s="161" t="s">
        <v>256</v>
      </c>
      <c r="AU499" s="161" t="s">
        <v>85</v>
      </c>
      <c r="AV499" s="12" t="s">
        <v>85</v>
      </c>
      <c r="AW499" s="12" t="s">
        <v>32</v>
      </c>
      <c r="AX499" s="12" t="s">
        <v>76</v>
      </c>
      <c r="AY499" s="161" t="s">
        <v>190</v>
      </c>
    </row>
    <row r="500" spans="2:65" s="12" customFormat="1">
      <c r="B500" s="160"/>
      <c r="D500" s="153" t="s">
        <v>256</v>
      </c>
      <c r="E500" s="161" t="s">
        <v>1</v>
      </c>
      <c r="F500" s="162" t="s">
        <v>1596</v>
      </c>
      <c r="H500" s="163">
        <v>185.5</v>
      </c>
      <c r="I500" s="164"/>
      <c r="L500" s="160"/>
      <c r="M500" s="165"/>
      <c r="T500" s="166"/>
      <c r="AT500" s="161" t="s">
        <v>256</v>
      </c>
      <c r="AU500" s="161" t="s">
        <v>85</v>
      </c>
      <c r="AV500" s="12" t="s">
        <v>85</v>
      </c>
      <c r="AW500" s="12" t="s">
        <v>32</v>
      </c>
      <c r="AX500" s="12" t="s">
        <v>76</v>
      </c>
      <c r="AY500" s="161" t="s">
        <v>190</v>
      </c>
    </row>
    <row r="501" spans="2:65" s="12" customFormat="1">
      <c r="B501" s="160"/>
      <c r="D501" s="153" t="s">
        <v>256</v>
      </c>
      <c r="E501" s="161" t="s">
        <v>1</v>
      </c>
      <c r="F501" s="162" t="s">
        <v>1609</v>
      </c>
      <c r="H501" s="163">
        <v>23.5</v>
      </c>
      <c r="I501" s="164"/>
      <c r="L501" s="160"/>
      <c r="M501" s="165"/>
      <c r="T501" s="166"/>
      <c r="AT501" s="161" t="s">
        <v>256</v>
      </c>
      <c r="AU501" s="161" t="s">
        <v>85</v>
      </c>
      <c r="AV501" s="12" t="s">
        <v>85</v>
      </c>
      <c r="AW501" s="12" t="s">
        <v>32</v>
      </c>
      <c r="AX501" s="12" t="s">
        <v>76</v>
      </c>
      <c r="AY501" s="161" t="s">
        <v>190</v>
      </c>
    </row>
    <row r="502" spans="2:65" s="14" customFormat="1">
      <c r="B502" s="173"/>
      <c r="D502" s="153" t="s">
        <v>256</v>
      </c>
      <c r="E502" s="174" t="s">
        <v>1</v>
      </c>
      <c r="F502" s="175" t="s">
        <v>267</v>
      </c>
      <c r="H502" s="176">
        <v>648</v>
      </c>
      <c r="I502" s="177"/>
      <c r="L502" s="173"/>
      <c r="M502" s="178"/>
      <c r="T502" s="179"/>
      <c r="AT502" s="174" t="s">
        <v>256</v>
      </c>
      <c r="AU502" s="174" t="s">
        <v>85</v>
      </c>
      <c r="AV502" s="14" t="s">
        <v>217</v>
      </c>
      <c r="AW502" s="14" t="s">
        <v>32</v>
      </c>
      <c r="AX502" s="14" t="s">
        <v>83</v>
      </c>
      <c r="AY502" s="174" t="s">
        <v>190</v>
      </c>
    </row>
    <row r="503" spans="2:65" s="1" customFormat="1" ht="24.2" customHeight="1">
      <c r="B503" s="32"/>
      <c r="C503" s="136" t="s">
        <v>892</v>
      </c>
      <c r="D503" s="136" t="s">
        <v>193</v>
      </c>
      <c r="E503" s="137" t="s">
        <v>814</v>
      </c>
      <c r="F503" s="138" t="s">
        <v>815</v>
      </c>
      <c r="G503" s="139" t="s">
        <v>253</v>
      </c>
      <c r="H503" s="140">
        <v>3291</v>
      </c>
      <c r="I503" s="141"/>
      <c r="J503" s="142">
        <f>ROUND(I503*H503,2)</f>
        <v>0</v>
      </c>
      <c r="K503" s="138" t="s">
        <v>197</v>
      </c>
      <c r="L503" s="32"/>
      <c r="M503" s="143" t="s">
        <v>1</v>
      </c>
      <c r="N503" s="144" t="s">
        <v>41</v>
      </c>
      <c r="P503" s="145">
        <f>O503*H503</f>
        <v>0</v>
      </c>
      <c r="Q503" s="145">
        <v>0</v>
      </c>
      <c r="R503" s="145">
        <f>Q503*H503</f>
        <v>0</v>
      </c>
      <c r="S503" s="145">
        <v>0</v>
      </c>
      <c r="T503" s="146">
        <f>S503*H503</f>
        <v>0</v>
      </c>
      <c r="AR503" s="147" t="s">
        <v>217</v>
      </c>
      <c r="AT503" s="147" t="s">
        <v>193</v>
      </c>
      <c r="AU503" s="147" t="s">
        <v>85</v>
      </c>
      <c r="AY503" s="17" t="s">
        <v>190</v>
      </c>
      <c r="BE503" s="148">
        <f>IF(N503="základní",J503,0)</f>
        <v>0</v>
      </c>
      <c r="BF503" s="148">
        <f>IF(N503="snížená",J503,0)</f>
        <v>0</v>
      </c>
      <c r="BG503" s="148">
        <f>IF(N503="zákl. přenesená",J503,0)</f>
        <v>0</v>
      </c>
      <c r="BH503" s="148">
        <f>IF(N503="sníž. přenesená",J503,0)</f>
        <v>0</v>
      </c>
      <c r="BI503" s="148">
        <f>IF(N503="nulová",J503,0)</f>
        <v>0</v>
      </c>
      <c r="BJ503" s="17" t="s">
        <v>83</v>
      </c>
      <c r="BK503" s="148">
        <f>ROUND(I503*H503,2)</f>
        <v>0</v>
      </c>
      <c r="BL503" s="17" t="s">
        <v>217</v>
      </c>
      <c r="BM503" s="147" t="s">
        <v>1623</v>
      </c>
    </row>
    <row r="504" spans="2:65" s="1" customFormat="1">
      <c r="B504" s="32"/>
      <c r="D504" s="149" t="s">
        <v>200</v>
      </c>
      <c r="F504" s="150" t="s">
        <v>817</v>
      </c>
      <c r="I504" s="151"/>
      <c r="L504" s="32"/>
      <c r="M504" s="152"/>
      <c r="T504" s="56"/>
      <c r="AT504" s="17" t="s">
        <v>200</v>
      </c>
      <c r="AU504" s="17" t="s">
        <v>85</v>
      </c>
    </row>
    <row r="505" spans="2:65" s="12" customFormat="1">
      <c r="B505" s="160"/>
      <c r="D505" s="153" t="s">
        <v>256</v>
      </c>
      <c r="E505" s="161" t="s">
        <v>1</v>
      </c>
      <c r="F505" s="162" t="s">
        <v>1594</v>
      </c>
      <c r="H505" s="163">
        <v>439</v>
      </c>
      <c r="I505" s="164"/>
      <c r="L505" s="160"/>
      <c r="M505" s="165"/>
      <c r="T505" s="166"/>
      <c r="AT505" s="161" t="s">
        <v>256</v>
      </c>
      <c r="AU505" s="161" t="s">
        <v>85</v>
      </c>
      <c r="AV505" s="12" t="s">
        <v>85</v>
      </c>
      <c r="AW505" s="12" t="s">
        <v>32</v>
      </c>
      <c r="AX505" s="12" t="s">
        <v>76</v>
      </c>
      <c r="AY505" s="161" t="s">
        <v>190</v>
      </c>
    </row>
    <row r="506" spans="2:65" s="12" customFormat="1">
      <c r="B506" s="160"/>
      <c r="D506" s="153" t="s">
        <v>256</v>
      </c>
      <c r="E506" s="161" t="s">
        <v>1</v>
      </c>
      <c r="F506" s="162" t="s">
        <v>1624</v>
      </c>
      <c r="H506" s="163">
        <v>2828.5</v>
      </c>
      <c r="I506" s="164"/>
      <c r="L506" s="160"/>
      <c r="M506" s="165"/>
      <c r="T506" s="166"/>
      <c r="AT506" s="161" t="s">
        <v>256</v>
      </c>
      <c r="AU506" s="161" t="s">
        <v>85</v>
      </c>
      <c r="AV506" s="12" t="s">
        <v>85</v>
      </c>
      <c r="AW506" s="12" t="s">
        <v>32</v>
      </c>
      <c r="AX506" s="12" t="s">
        <v>76</v>
      </c>
      <c r="AY506" s="161" t="s">
        <v>190</v>
      </c>
    </row>
    <row r="507" spans="2:65" s="12" customFormat="1">
      <c r="B507" s="160"/>
      <c r="D507" s="153" t="s">
        <v>256</v>
      </c>
      <c r="E507" s="161" t="s">
        <v>1</v>
      </c>
      <c r="F507" s="162" t="s">
        <v>1609</v>
      </c>
      <c r="H507" s="163">
        <v>23.5</v>
      </c>
      <c r="I507" s="164"/>
      <c r="L507" s="160"/>
      <c r="M507" s="165"/>
      <c r="T507" s="166"/>
      <c r="AT507" s="161" t="s">
        <v>256</v>
      </c>
      <c r="AU507" s="161" t="s">
        <v>85</v>
      </c>
      <c r="AV507" s="12" t="s">
        <v>85</v>
      </c>
      <c r="AW507" s="12" t="s">
        <v>32</v>
      </c>
      <c r="AX507" s="12" t="s">
        <v>76</v>
      </c>
      <c r="AY507" s="161" t="s">
        <v>190</v>
      </c>
    </row>
    <row r="508" spans="2:65" s="14" customFormat="1">
      <c r="B508" s="173"/>
      <c r="D508" s="153" t="s">
        <v>256</v>
      </c>
      <c r="E508" s="174" t="s">
        <v>1</v>
      </c>
      <c r="F508" s="175" t="s">
        <v>267</v>
      </c>
      <c r="H508" s="176">
        <v>3291</v>
      </c>
      <c r="I508" s="177"/>
      <c r="L508" s="173"/>
      <c r="M508" s="178"/>
      <c r="T508" s="179"/>
      <c r="AT508" s="174" t="s">
        <v>256</v>
      </c>
      <c r="AU508" s="174" t="s">
        <v>85</v>
      </c>
      <c r="AV508" s="14" t="s">
        <v>217</v>
      </c>
      <c r="AW508" s="14" t="s">
        <v>32</v>
      </c>
      <c r="AX508" s="14" t="s">
        <v>83</v>
      </c>
      <c r="AY508" s="174" t="s">
        <v>190</v>
      </c>
    </row>
    <row r="509" spans="2:65" s="1" customFormat="1" ht="24.2" customHeight="1">
      <c r="B509" s="32"/>
      <c r="C509" s="136" t="s">
        <v>898</v>
      </c>
      <c r="D509" s="136" t="s">
        <v>193</v>
      </c>
      <c r="E509" s="137" t="s">
        <v>820</v>
      </c>
      <c r="F509" s="138" t="s">
        <v>821</v>
      </c>
      <c r="G509" s="139" t="s">
        <v>253</v>
      </c>
      <c r="H509" s="140">
        <v>3476.5</v>
      </c>
      <c r="I509" s="141"/>
      <c r="J509" s="142">
        <f>ROUND(I509*H509,2)</f>
        <v>0</v>
      </c>
      <c r="K509" s="138" t="s">
        <v>197</v>
      </c>
      <c r="L509" s="32"/>
      <c r="M509" s="143" t="s">
        <v>1</v>
      </c>
      <c r="N509" s="144" t="s">
        <v>41</v>
      </c>
      <c r="P509" s="145">
        <f>O509*H509</f>
        <v>0</v>
      </c>
      <c r="Q509" s="145">
        <v>0</v>
      </c>
      <c r="R509" s="145">
        <f>Q509*H509</f>
        <v>0</v>
      </c>
      <c r="S509" s="145">
        <v>0</v>
      </c>
      <c r="T509" s="146">
        <f>S509*H509</f>
        <v>0</v>
      </c>
      <c r="AR509" s="147" t="s">
        <v>217</v>
      </c>
      <c r="AT509" s="147" t="s">
        <v>193</v>
      </c>
      <c r="AU509" s="147" t="s">
        <v>85</v>
      </c>
      <c r="AY509" s="17" t="s">
        <v>190</v>
      </c>
      <c r="BE509" s="148">
        <f>IF(N509="základní",J509,0)</f>
        <v>0</v>
      </c>
      <c r="BF509" s="148">
        <f>IF(N509="snížená",J509,0)</f>
        <v>0</v>
      </c>
      <c r="BG509" s="148">
        <f>IF(N509="zákl. přenesená",J509,0)</f>
        <v>0</v>
      </c>
      <c r="BH509" s="148">
        <f>IF(N509="sníž. přenesená",J509,0)</f>
        <v>0</v>
      </c>
      <c r="BI509" s="148">
        <f>IF(N509="nulová",J509,0)</f>
        <v>0</v>
      </c>
      <c r="BJ509" s="17" t="s">
        <v>83</v>
      </c>
      <c r="BK509" s="148">
        <f>ROUND(I509*H509,2)</f>
        <v>0</v>
      </c>
      <c r="BL509" s="17" t="s">
        <v>217</v>
      </c>
      <c r="BM509" s="147" t="s">
        <v>1625</v>
      </c>
    </row>
    <row r="510" spans="2:65" s="1" customFormat="1">
      <c r="B510" s="32"/>
      <c r="D510" s="149" t="s">
        <v>200</v>
      </c>
      <c r="F510" s="150" t="s">
        <v>823</v>
      </c>
      <c r="I510" s="151"/>
      <c r="L510" s="32"/>
      <c r="M510" s="152"/>
      <c r="T510" s="56"/>
      <c r="AT510" s="17" t="s">
        <v>200</v>
      </c>
      <c r="AU510" s="17" t="s">
        <v>85</v>
      </c>
    </row>
    <row r="511" spans="2:65" s="12" customFormat="1">
      <c r="B511" s="160"/>
      <c r="D511" s="153" t="s">
        <v>256</v>
      </c>
      <c r="E511" s="161" t="s">
        <v>1</v>
      </c>
      <c r="F511" s="162" t="s">
        <v>1594</v>
      </c>
      <c r="H511" s="163">
        <v>439</v>
      </c>
      <c r="I511" s="164"/>
      <c r="L511" s="160"/>
      <c r="M511" s="165"/>
      <c r="T511" s="166"/>
      <c r="AT511" s="161" t="s">
        <v>256</v>
      </c>
      <c r="AU511" s="161" t="s">
        <v>85</v>
      </c>
      <c r="AV511" s="12" t="s">
        <v>85</v>
      </c>
      <c r="AW511" s="12" t="s">
        <v>32</v>
      </c>
      <c r="AX511" s="12" t="s">
        <v>76</v>
      </c>
      <c r="AY511" s="161" t="s">
        <v>190</v>
      </c>
    </row>
    <row r="512" spans="2:65" s="12" customFormat="1">
      <c r="B512" s="160"/>
      <c r="D512" s="153" t="s">
        <v>256</v>
      </c>
      <c r="E512" s="161" t="s">
        <v>1</v>
      </c>
      <c r="F512" s="162" t="s">
        <v>1596</v>
      </c>
      <c r="H512" s="163">
        <v>185.5</v>
      </c>
      <c r="I512" s="164"/>
      <c r="L512" s="160"/>
      <c r="M512" s="165"/>
      <c r="T512" s="166"/>
      <c r="AT512" s="161" t="s">
        <v>256</v>
      </c>
      <c r="AU512" s="161" t="s">
        <v>85</v>
      </c>
      <c r="AV512" s="12" t="s">
        <v>85</v>
      </c>
      <c r="AW512" s="12" t="s">
        <v>32</v>
      </c>
      <c r="AX512" s="12" t="s">
        <v>76</v>
      </c>
      <c r="AY512" s="161" t="s">
        <v>190</v>
      </c>
    </row>
    <row r="513" spans="2:65" s="12" customFormat="1">
      <c r="B513" s="160"/>
      <c r="D513" s="153" t="s">
        <v>256</v>
      </c>
      <c r="E513" s="161" t="s">
        <v>1</v>
      </c>
      <c r="F513" s="162" t="s">
        <v>1624</v>
      </c>
      <c r="H513" s="163">
        <v>2828.5</v>
      </c>
      <c r="I513" s="164"/>
      <c r="L513" s="160"/>
      <c r="M513" s="165"/>
      <c r="T513" s="166"/>
      <c r="AT513" s="161" t="s">
        <v>256</v>
      </c>
      <c r="AU513" s="161" t="s">
        <v>85</v>
      </c>
      <c r="AV513" s="12" t="s">
        <v>85</v>
      </c>
      <c r="AW513" s="12" t="s">
        <v>32</v>
      </c>
      <c r="AX513" s="12" t="s">
        <v>76</v>
      </c>
      <c r="AY513" s="161" t="s">
        <v>190</v>
      </c>
    </row>
    <row r="514" spans="2:65" s="12" customFormat="1">
      <c r="B514" s="160"/>
      <c r="D514" s="153" t="s">
        <v>256</v>
      </c>
      <c r="E514" s="161" t="s">
        <v>1</v>
      </c>
      <c r="F514" s="162" t="s">
        <v>1609</v>
      </c>
      <c r="H514" s="163">
        <v>23.5</v>
      </c>
      <c r="I514" s="164"/>
      <c r="L514" s="160"/>
      <c r="M514" s="165"/>
      <c r="T514" s="166"/>
      <c r="AT514" s="161" t="s">
        <v>256</v>
      </c>
      <c r="AU514" s="161" t="s">
        <v>85</v>
      </c>
      <c r="AV514" s="12" t="s">
        <v>85</v>
      </c>
      <c r="AW514" s="12" t="s">
        <v>32</v>
      </c>
      <c r="AX514" s="12" t="s">
        <v>76</v>
      </c>
      <c r="AY514" s="161" t="s">
        <v>190</v>
      </c>
    </row>
    <row r="515" spans="2:65" s="14" customFormat="1">
      <c r="B515" s="173"/>
      <c r="D515" s="153" t="s">
        <v>256</v>
      </c>
      <c r="E515" s="174" t="s">
        <v>1</v>
      </c>
      <c r="F515" s="175" t="s">
        <v>267</v>
      </c>
      <c r="H515" s="176">
        <v>3476.5</v>
      </c>
      <c r="I515" s="177"/>
      <c r="L515" s="173"/>
      <c r="M515" s="178"/>
      <c r="T515" s="179"/>
      <c r="AT515" s="174" t="s">
        <v>256</v>
      </c>
      <c r="AU515" s="174" t="s">
        <v>85</v>
      </c>
      <c r="AV515" s="14" t="s">
        <v>217</v>
      </c>
      <c r="AW515" s="14" t="s">
        <v>32</v>
      </c>
      <c r="AX515" s="14" t="s">
        <v>83</v>
      </c>
      <c r="AY515" s="174" t="s">
        <v>190</v>
      </c>
    </row>
    <row r="516" spans="2:65" s="1" customFormat="1" ht="37.9" customHeight="1">
      <c r="B516" s="32"/>
      <c r="C516" s="136" t="s">
        <v>903</v>
      </c>
      <c r="D516" s="136" t="s">
        <v>193</v>
      </c>
      <c r="E516" s="137" t="s">
        <v>826</v>
      </c>
      <c r="F516" s="138" t="s">
        <v>827</v>
      </c>
      <c r="G516" s="139" t="s">
        <v>253</v>
      </c>
      <c r="H516" s="140">
        <v>624.5</v>
      </c>
      <c r="I516" s="141"/>
      <c r="J516" s="142">
        <f>ROUND(I516*H516,2)</f>
        <v>0</v>
      </c>
      <c r="K516" s="138" t="s">
        <v>197</v>
      </c>
      <c r="L516" s="32"/>
      <c r="M516" s="143" t="s">
        <v>1</v>
      </c>
      <c r="N516" s="144" t="s">
        <v>41</v>
      </c>
      <c r="P516" s="145">
        <f>O516*H516</f>
        <v>0</v>
      </c>
      <c r="Q516" s="145">
        <v>0</v>
      </c>
      <c r="R516" s="145">
        <f>Q516*H516</f>
        <v>0</v>
      </c>
      <c r="S516" s="145">
        <v>0</v>
      </c>
      <c r="T516" s="146">
        <f>S516*H516</f>
        <v>0</v>
      </c>
      <c r="AR516" s="147" t="s">
        <v>217</v>
      </c>
      <c r="AT516" s="147" t="s">
        <v>193</v>
      </c>
      <c r="AU516" s="147" t="s">
        <v>85</v>
      </c>
      <c r="AY516" s="17" t="s">
        <v>190</v>
      </c>
      <c r="BE516" s="148">
        <f>IF(N516="základní",J516,0)</f>
        <v>0</v>
      </c>
      <c r="BF516" s="148">
        <f>IF(N516="snížená",J516,0)</f>
        <v>0</v>
      </c>
      <c r="BG516" s="148">
        <f>IF(N516="zákl. přenesená",J516,0)</f>
        <v>0</v>
      </c>
      <c r="BH516" s="148">
        <f>IF(N516="sníž. přenesená",J516,0)</f>
        <v>0</v>
      </c>
      <c r="BI516" s="148">
        <f>IF(N516="nulová",J516,0)</f>
        <v>0</v>
      </c>
      <c r="BJ516" s="17" t="s">
        <v>83</v>
      </c>
      <c r="BK516" s="148">
        <f>ROUND(I516*H516,2)</f>
        <v>0</v>
      </c>
      <c r="BL516" s="17" t="s">
        <v>217</v>
      </c>
      <c r="BM516" s="147" t="s">
        <v>1626</v>
      </c>
    </row>
    <row r="517" spans="2:65" s="1" customFormat="1">
      <c r="B517" s="32"/>
      <c r="D517" s="149" t="s">
        <v>200</v>
      </c>
      <c r="F517" s="150" t="s">
        <v>829</v>
      </c>
      <c r="I517" s="151"/>
      <c r="L517" s="32"/>
      <c r="M517" s="152"/>
      <c r="T517" s="56"/>
      <c r="AT517" s="17" t="s">
        <v>200</v>
      </c>
      <c r="AU517" s="17" t="s">
        <v>85</v>
      </c>
    </row>
    <row r="518" spans="2:65" s="12" customFormat="1">
      <c r="B518" s="160"/>
      <c r="D518" s="153" t="s">
        <v>256</v>
      </c>
      <c r="E518" s="161" t="s">
        <v>1</v>
      </c>
      <c r="F518" s="162" t="s">
        <v>1594</v>
      </c>
      <c r="H518" s="163">
        <v>439</v>
      </c>
      <c r="I518" s="164"/>
      <c r="L518" s="160"/>
      <c r="M518" s="165"/>
      <c r="T518" s="166"/>
      <c r="AT518" s="161" t="s">
        <v>256</v>
      </c>
      <c r="AU518" s="161" t="s">
        <v>85</v>
      </c>
      <c r="AV518" s="12" t="s">
        <v>85</v>
      </c>
      <c r="AW518" s="12" t="s">
        <v>32</v>
      </c>
      <c r="AX518" s="12" t="s">
        <v>76</v>
      </c>
      <c r="AY518" s="161" t="s">
        <v>190</v>
      </c>
    </row>
    <row r="519" spans="2:65" s="12" customFormat="1">
      <c r="B519" s="160"/>
      <c r="D519" s="153" t="s">
        <v>256</v>
      </c>
      <c r="E519" s="161" t="s">
        <v>1</v>
      </c>
      <c r="F519" s="162" t="s">
        <v>1596</v>
      </c>
      <c r="H519" s="163">
        <v>185.5</v>
      </c>
      <c r="I519" s="164"/>
      <c r="L519" s="160"/>
      <c r="M519" s="165"/>
      <c r="T519" s="166"/>
      <c r="AT519" s="161" t="s">
        <v>256</v>
      </c>
      <c r="AU519" s="161" t="s">
        <v>85</v>
      </c>
      <c r="AV519" s="12" t="s">
        <v>85</v>
      </c>
      <c r="AW519" s="12" t="s">
        <v>32</v>
      </c>
      <c r="AX519" s="12" t="s">
        <v>76</v>
      </c>
      <c r="AY519" s="161" t="s">
        <v>190</v>
      </c>
    </row>
    <row r="520" spans="2:65" s="14" customFormat="1">
      <c r="B520" s="173"/>
      <c r="D520" s="153" t="s">
        <v>256</v>
      </c>
      <c r="E520" s="174" t="s">
        <v>1</v>
      </c>
      <c r="F520" s="175" t="s">
        <v>267</v>
      </c>
      <c r="H520" s="176">
        <v>624.5</v>
      </c>
      <c r="I520" s="177"/>
      <c r="L520" s="173"/>
      <c r="M520" s="178"/>
      <c r="T520" s="179"/>
      <c r="AT520" s="174" t="s">
        <v>256</v>
      </c>
      <c r="AU520" s="174" t="s">
        <v>85</v>
      </c>
      <c r="AV520" s="14" t="s">
        <v>217</v>
      </c>
      <c r="AW520" s="14" t="s">
        <v>32</v>
      </c>
      <c r="AX520" s="14" t="s">
        <v>83</v>
      </c>
      <c r="AY520" s="174" t="s">
        <v>190</v>
      </c>
    </row>
    <row r="521" spans="2:65" s="1" customFormat="1" ht="44.25" customHeight="1">
      <c r="B521" s="32"/>
      <c r="C521" s="136" t="s">
        <v>907</v>
      </c>
      <c r="D521" s="136" t="s">
        <v>193</v>
      </c>
      <c r="E521" s="137" t="s">
        <v>1627</v>
      </c>
      <c r="F521" s="138" t="s">
        <v>1628</v>
      </c>
      <c r="G521" s="139" t="s">
        <v>253</v>
      </c>
      <c r="H521" s="140">
        <v>2852</v>
      </c>
      <c r="I521" s="141"/>
      <c r="J521" s="142">
        <f>ROUND(I521*H521,2)</f>
        <v>0</v>
      </c>
      <c r="K521" s="138" t="s">
        <v>197</v>
      </c>
      <c r="L521" s="32"/>
      <c r="M521" s="143" t="s">
        <v>1</v>
      </c>
      <c r="N521" s="144" t="s">
        <v>41</v>
      </c>
      <c r="P521" s="145">
        <f>O521*H521</f>
        <v>0</v>
      </c>
      <c r="Q521" s="145">
        <v>0</v>
      </c>
      <c r="R521" s="145">
        <f>Q521*H521</f>
        <v>0</v>
      </c>
      <c r="S521" s="145">
        <v>0</v>
      </c>
      <c r="T521" s="146">
        <f>S521*H521</f>
        <v>0</v>
      </c>
      <c r="AR521" s="147" t="s">
        <v>217</v>
      </c>
      <c r="AT521" s="147" t="s">
        <v>193</v>
      </c>
      <c r="AU521" s="147" t="s">
        <v>85</v>
      </c>
      <c r="AY521" s="17" t="s">
        <v>190</v>
      </c>
      <c r="BE521" s="148">
        <f>IF(N521="základní",J521,0)</f>
        <v>0</v>
      </c>
      <c r="BF521" s="148">
        <f>IF(N521="snížená",J521,0)</f>
        <v>0</v>
      </c>
      <c r="BG521" s="148">
        <f>IF(N521="zákl. přenesená",J521,0)</f>
        <v>0</v>
      </c>
      <c r="BH521" s="148">
        <f>IF(N521="sníž. přenesená",J521,0)</f>
        <v>0</v>
      </c>
      <c r="BI521" s="148">
        <f>IF(N521="nulová",J521,0)</f>
        <v>0</v>
      </c>
      <c r="BJ521" s="17" t="s">
        <v>83</v>
      </c>
      <c r="BK521" s="148">
        <f>ROUND(I521*H521,2)</f>
        <v>0</v>
      </c>
      <c r="BL521" s="17" t="s">
        <v>217</v>
      </c>
      <c r="BM521" s="147" t="s">
        <v>1629</v>
      </c>
    </row>
    <row r="522" spans="2:65" s="1" customFormat="1">
      <c r="B522" s="32"/>
      <c r="D522" s="149" t="s">
        <v>200</v>
      </c>
      <c r="F522" s="150" t="s">
        <v>1630</v>
      </c>
      <c r="I522" s="151"/>
      <c r="L522" s="32"/>
      <c r="M522" s="152"/>
      <c r="T522" s="56"/>
      <c r="AT522" s="17" t="s">
        <v>200</v>
      </c>
      <c r="AU522" s="17" t="s">
        <v>85</v>
      </c>
    </row>
    <row r="523" spans="2:65" s="12" customFormat="1">
      <c r="B523" s="160"/>
      <c r="D523" s="153" t="s">
        <v>256</v>
      </c>
      <c r="E523" s="161" t="s">
        <v>1</v>
      </c>
      <c r="F523" s="162" t="s">
        <v>1624</v>
      </c>
      <c r="H523" s="163">
        <v>2828.5</v>
      </c>
      <c r="I523" s="164"/>
      <c r="L523" s="160"/>
      <c r="M523" s="165"/>
      <c r="T523" s="166"/>
      <c r="AT523" s="161" t="s">
        <v>256</v>
      </c>
      <c r="AU523" s="161" t="s">
        <v>85</v>
      </c>
      <c r="AV523" s="12" t="s">
        <v>85</v>
      </c>
      <c r="AW523" s="12" t="s">
        <v>32</v>
      </c>
      <c r="AX523" s="12" t="s">
        <v>76</v>
      </c>
      <c r="AY523" s="161" t="s">
        <v>190</v>
      </c>
    </row>
    <row r="524" spans="2:65" s="12" customFormat="1">
      <c r="B524" s="160"/>
      <c r="D524" s="153" t="s">
        <v>256</v>
      </c>
      <c r="E524" s="161" t="s">
        <v>1</v>
      </c>
      <c r="F524" s="162" t="s">
        <v>1609</v>
      </c>
      <c r="H524" s="163">
        <v>23.5</v>
      </c>
      <c r="I524" s="164"/>
      <c r="L524" s="160"/>
      <c r="M524" s="165"/>
      <c r="T524" s="166"/>
      <c r="AT524" s="161" t="s">
        <v>256</v>
      </c>
      <c r="AU524" s="161" t="s">
        <v>85</v>
      </c>
      <c r="AV524" s="12" t="s">
        <v>85</v>
      </c>
      <c r="AW524" s="12" t="s">
        <v>32</v>
      </c>
      <c r="AX524" s="12" t="s">
        <v>76</v>
      </c>
      <c r="AY524" s="161" t="s">
        <v>190</v>
      </c>
    </row>
    <row r="525" spans="2:65" s="14" customFormat="1">
      <c r="B525" s="173"/>
      <c r="D525" s="153" t="s">
        <v>256</v>
      </c>
      <c r="E525" s="174" t="s">
        <v>1</v>
      </c>
      <c r="F525" s="175" t="s">
        <v>267</v>
      </c>
      <c r="H525" s="176">
        <v>2852</v>
      </c>
      <c r="I525" s="177"/>
      <c r="L525" s="173"/>
      <c r="M525" s="178"/>
      <c r="T525" s="179"/>
      <c r="AT525" s="174" t="s">
        <v>256</v>
      </c>
      <c r="AU525" s="174" t="s">
        <v>85</v>
      </c>
      <c r="AV525" s="14" t="s">
        <v>217</v>
      </c>
      <c r="AW525" s="14" t="s">
        <v>32</v>
      </c>
      <c r="AX525" s="14" t="s">
        <v>83</v>
      </c>
      <c r="AY525" s="174" t="s">
        <v>190</v>
      </c>
    </row>
    <row r="526" spans="2:65" s="1" customFormat="1" ht="44.25" customHeight="1">
      <c r="B526" s="32"/>
      <c r="C526" s="136" t="s">
        <v>913</v>
      </c>
      <c r="D526" s="136" t="s">
        <v>193</v>
      </c>
      <c r="E526" s="137" t="s">
        <v>831</v>
      </c>
      <c r="F526" s="138" t="s">
        <v>832</v>
      </c>
      <c r="G526" s="139" t="s">
        <v>253</v>
      </c>
      <c r="H526" s="140">
        <v>439</v>
      </c>
      <c r="I526" s="141"/>
      <c r="J526" s="142">
        <f>ROUND(I526*H526,2)</f>
        <v>0</v>
      </c>
      <c r="K526" s="138" t="s">
        <v>197</v>
      </c>
      <c r="L526" s="32"/>
      <c r="M526" s="143" t="s">
        <v>1</v>
      </c>
      <c r="N526" s="144" t="s">
        <v>41</v>
      </c>
      <c r="P526" s="145">
        <f>O526*H526</f>
        <v>0</v>
      </c>
      <c r="Q526" s="145">
        <v>0</v>
      </c>
      <c r="R526" s="145">
        <f>Q526*H526</f>
        <v>0</v>
      </c>
      <c r="S526" s="145">
        <v>0</v>
      </c>
      <c r="T526" s="146">
        <f>S526*H526</f>
        <v>0</v>
      </c>
      <c r="AR526" s="147" t="s">
        <v>217</v>
      </c>
      <c r="AT526" s="147" t="s">
        <v>193</v>
      </c>
      <c r="AU526" s="147" t="s">
        <v>85</v>
      </c>
      <c r="AY526" s="17" t="s">
        <v>190</v>
      </c>
      <c r="BE526" s="148">
        <f>IF(N526="základní",J526,0)</f>
        <v>0</v>
      </c>
      <c r="BF526" s="148">
        <f>IF(N526="snížená",J526,0)</f>
        <v>0</v>
      </c>
      <c r="BG526" s="148">
        <f>IF(N526="zákl. přenesená",J526,0)</f>
        <v>0</v>
      </c>
      <c r="BH526" s="148">
        <f>IF(N526="sníž. přenesená",J526,0)</f>
        <v>0</v>
      </c>
      <c r="BI526" s="148">
        <f>IF(N526="nulová",J526,0)</f>
        <v>0</v>
      </c>
      <c r="BJ526" s="17" t="s">
        <v>83</v>
      </c>
      <c r="BK526" s="148">
        <f>ROUND(I526*H526,2)</f>
        <v>0</v>
      </c>
      <c r="BL526" s="17" t="s">
        <v>217</v>
      </c>
      <c r="BM526" s="147" t="s">
        <v>1631</v>
      </c>
    </row>
    <row r="527" spans="2:65" s="1" customFormat="1">
      <c r="B527" s="32"/>
      <c r="D527" s="149" t="s">
        <v>200</v>
      </c>
      <c r="F527" s="150" t="s">
        <v>834</v>
      </c>
      <c r="I527" s="151"/>
      <c r="L527" s="32"/>
      <c r="M527" s="152"/>
      <c r="T527" s="56"/>
      <c r="AT527" s="17" t="s">
        <v>200</v>
      </c>
      <c r="AU527" s="17" t="s">
        <v>85</v>
      </c>
    </row>
    <row r="528" spans="2:65" s="12" customFormat="1">
      <c r="B528" s="160"/>
      <c r="D528" s="153" t="s">
        <v>256</v>
      </c>
      <c r="E528" s="161" t="s">
        <v>1</v>
      </c>
      <c r="F528" s="162" t="s">
        <v>1594</v>
      </c>
      <c r="H528" s="163">
        <v>439</v>
      </c>
      <c r="I528" s="164"/>
      <c r="L528" s="160"/>
      <c r="M528" s="165"/>
      <c r="T528" s="166"/>
      <c r="AT528" s="161" t="s">
        <v>256</v>
      </c>
      <c r="AU528" s="161" t="s">
        <v>85</v>
      </c>
      <c r="AV528" s="12" t="s">
        <v>85</v>
      </c>
      <c r="AW528" s="12" t="s">
        <v>32</v>
      </c>
      <c r="AX528" s="12" t="s">
        <v>83</v>
      </c>
      <c r="AY528" s="161" t="s">
        <v>190</v>
      </c>
    </row>
    <row r="529" spans="2:65" s="1" customFormat="1" ht="44.25" customHeight="1">
      <c r="B529" s="32"/>
      <c r="C529" s="136" t="s">
        <v>918</v>
      </c>
      <c r="D529" s="136" t="s">
        <v>193</v>
      </c>
      <c r="E529" s="137" t="s">
        <v>1632</v>
      </c>
      <c r="F529" s="138" t="s">
        <v>1633</v>
      </c>
      <c r="G529" s="139" t="s">
        <v>253</v>
      </c>
      <c r="H529" s="140">
        <v>1154.9000000000001</v>
      </c>
      <c r="I529" s="141"/>
      <c r="J529" s="142">
        <f>ROUND(I529*H529,2)</f>
        <v>0</v>
      </c>
      <c r="K529" s="138" t="s">
        <v>197</v>
      </c>
      <c r="L529" s="32"/>
      <c r="M529" s="143" t="s">
        <v>1</v>
      </c>
      <c r="N529" s="144" t="s">
        <v>41</v>
      </c>
      <c r="P529" s="145">
        <f>O529*H529</f>
        <v>0</v>
      </c>
      <c r="Q529" s="145">
        <v>0</v>
      </c>
      <c r="R529" s="145">
        <f>Q529*H529</f>
        <v>0</v>
      </c>
      <c r="S529" s="145">
        <v>0</v>
      </c>
      <c r="T529" s="146">
        <f>S529*H529</f>
        <v>0</v>
      </c>
      <c r="AR529" s="147" t="s">
        <v>217</v>
      </c>
      <c r="AT529" s="147" t="s">
        <v>193</v>
      </c>
      <c r="AU529" s="147" t="s">
        <v>85</v>
      </c>
      <c r="AY529" s="17" t="s">
        <v>190</v>
      </c>
      <c r="BE529" s="148">
        <f>IF(N529="základní",J529,0)</f>
        <v>0</v>
      </c>
      <c r="BF529" s="148">
        <f>IF(N529="snížená",J529,0)</f>
        <v>0</v>
      </c>
      <c r="BG529" s="148">
        <f>IF(N529="zákl. přenesená",J529,0)</f>
        <v>0</v>
      </c>
      <c r="BH529" s="148">
        <f>IF(N529="sníž. přenesená",J529,0)</f>
        <v>0</v>
      </c>
      <c r="BI529" s="148">
        <f>IF(N529="nulová",J529,0)</f>
        <v>0</v>
      </c>
      <c r="BJ529" s="17" t="s">
        <v>83</v>
      </c>
      <c r="BK529" s="148">
        <f>ROUND(I529*H529,2)</f>
        <v>0</v>
      </c>
      <c r="BL529" s="17" t="s">
        <v>217</v>
      </c>
      <c r="BM529" s="147" t="s">
        <v>1634</v>
      </c>
    </row>
    <row r="530" spans="2:65" s="1" customFormat="1">
      <c r="B530" s="32"/>
      <c r="D530" s="149" t="s">
        <v>200</v>
      </c>
      <c r="F530" s="150" t="s">
        <v>1635</v>
      </c>
      <c r="I530" s="151"/>
      <c r="L530" s="32"/>
      <c r="M530" s="152"/>
      <c r="T530" s="56"/>
      <c r="AT530" s="17" t="s">
        <v>200</v>
      </c>
      <c r="AU530" s="17" t="s">
        <v>85</v>
      </c>
    </row>
    <row r="531" spans="2:65" s="12" customFormat="1">
      <c r="B531" s="160"/>
      <c r="D531" s="153" t="s">
        <v>256</v>
      </c>
      <c r="E531" s="161" t="s">
        <v>1</v>
      </c>
      <c r="F531" s="162" t="s">
        <v>1609</v>
      </c>
      <c r="H531" s="163">
        <v>23.5</v>
      </c>
      <c r="I531" s="164"/>
      <c r="L531" s="160"/>
      <c r="M531" s="165"/>
      <c r="T531" s="166"/>
      <c r="AT531" s="161" t="s">
        <v>256</v>
      </c>
      <c r="AU531" s="161" t="s">
        <v>85</v>
      </c>
      <c r="AV531" s="12" t="s">
        <v>85</v>
      </c>
      <c r="AW531" s="12" t="s">
        <v>32</v>
      </c>
      <c r="AX531" s="12" t="s">
        <v>76</v>
      </c>
      <c r="AY531" s="161" t="s">
        <v>190</v>
      </c>
    </row>
    <row r="532" spans="2:65" s="12" customFormat="1">
      <c r="B532" s="160"/>
      <c r="D532" s="153" t="s">
        <v>256</v>
      </c>
      <c r="E532" s="161" t="s">
        <v>1</v>
      </c>
      <c r="F532" s="162" t="s">
        <v>1420</v>
      </c>
      <c r="H532" s="163">
        <v>1131.4000000000001</v>
      </c>
      <c r="I532" s="164"/>
      <c r="L532" s="160"/>
      <c r="M532" s="165"/>
      <c r="T532" s="166"/>
      <c r="AT532" s="161" t="s">
        <v>256</v>
      </c>
      <c r="AU532" s="161" t="s">
        <v>85</v>
      </c>
      <c r="AV532" s="12" t="s">
        <v>85</v>
      </c>
      <c r="AW532" s="12" t="s">
        <v>32</v>
      </c>
      <c r="AX532" s="12" t="s">
        <v>76</v>
      </c>
      <c r="AY532" s="161" t="s">
        <v>190</v>
      </c>
    </row>
    <row r="533" spans="2:65" s="14" customFormat="1">
      <c r="B533" s="173"/>
      <c r="D533" s="153" t="s">
        <v>256</v>
      </c>
      <c r="E533" s="174" t="s">
        <v>1</v>
      </c>
      <c r="F533" s="175" t="s">
        <v>267</v>
      </c>
      <c r="H533" s="176">
        <v>1154.9000000000001</v>
      </c>
      <c r="I533" s="177"/>
      <c r="L533" s="173"/>
      <c r="M533" s="178"/>
      <c r="T533" s="179"/>
      <c r="AT533" s="174" t="s">
        <v>256</v>
      </c>
      <c r="AU533" s="174" t="s">
        <v>85</v>
      </c>
      <c r="AV533" s="14" t="s">
        <v>217</v>
      </c>
      <c r="AW533" s="14" t="s">
        <v>32</v>
      </c>
      <c r="AX533" s="14" t="s">
        <v>83</v>
      </c>
      <c r="AY533" s="174" t="s">
        <v>190</v>
      </c>
    </row>
    <row r="534" spans="2:65" s="1" customFormat="1" ht="49.15" customHeight="1">
      <c r="B534" s="32"/>
      <c r="C534" s="136" t="s">
        <v>924</v>
      </c>
      <c r="D534" s="136" t="s">
        <v>193</v>
      </c>
      <c r="E534" s="137" t="s">
        <v>836</v>
      </c>
      <c r="F534" s="138" t="s">
        <v>837</v>
      </c>
      <c r="G534" s="139" t="s">
        <v>253</v>
      </c>
      <c r="H534" s="140">
        <v>624.5</v>
      </c>
      <c r="I534" s="141"/>
      <c r="J534" s="142">
        <f>ROUND(I534*H534,2)</f>
        <v>0</v>
      </c>
      <c r="K534" s="138" t="s">
        <v>197</v>
      </c>
      <c r="L534" s="32"/>
      <c r="M534" s="143" t="s">
        <v>1</v>
      </c>
      <c r="N534" s="144" t="s">
        <v>41</v>
      </c>
      <c r="P534" s="145">
        <f>O534*H534</f>
        <v>0</v>
      </c>
      <c r="Q534" s="145">
        <v>4.4000000000000003E-3</v>
      </c>
      <c r="R534" s="145">
        <f>Q534*H534</f>
        <v>2.7478000000000002</v>
      </c>
      <c r="S534" s="145">
        <v>0</v>
      </c>
      <c r="T534" s="146">
        <f>S534*H534</f>
        <v>0</v>
      </c>
      <c r="AR534" s="147" t="s">
        <v>217</v>
      </c>
      <c r="AT534" s="147" t="s">
        <v>193</v>
      </c>
      <c r="AU534" s="147" t="s">
        <v>85</v>
      </c>
      <c r="AY534" s="17" t="s">
        <v>190</v>
      </c>
      <c r="BE534" s="148">
        <f>IF(N534="základní",J534,0)</f>
        <v>0</v>
      </c>
      <c r="BF534" s="148">
        <f>IF(N534="snížená",J534,0)</f>
        <v>0</v>
      </c>
      <c r="BG534" s="148">
        <f>IF(N534="zákl. přenesená",J534,0)</f>
        <v>0</v>
      </c>
      <c r="BH534" s="148">
        <f>IF(N534="sníž. přenesená",J534,0)</f>
        <v>0</v>
      </c>
      <c r="BI534" s="148">
        <f>IF(N534="nulová",J534,0)</f>
        <v>0</v>
      </c>
      <c r="BJ534" s="17" t="s">
        <v>83</v>
      </c>
      <c r="BK534" s="148">
        <f>ROUND(I534*H534,2)</f>
        <v>0</v>
      </c>
      <c r="BL534" s="17" t="s">
        <v>217</v>
      </c>
      <c r="BM534" s="147" t="s">
        <v>1636</v>
      </c>
    </row>
    <row r="535" spans="2:65" s="1" customFormat="1">
      <c r="B535" s="32"/>
      <c r="D535" s="149" t="s">
        <v>200</v>
      </c>
      <c r="F535" s="150" t="s">
        <v>839</v>
      </c>
      <c r="I535" s="151"/>
      <c r="L535" s="32"/>
      <c r="M535" s="152"/>
      <c r="T535" s="56"/>
      <c r="AT535" s="17" t="s">
        <v>200</v>
      </c>
      <c r="AU535" s="17" t="s">
        <v>85</v>
      </c>
    </row>
    <row r="536" spans="2:65" s="12" customFormat="1">
      <c r="B536" s="160"/>
      <c r="D536" s="153" t="s">
        <v>256</v>
      </c>
      <c r="E536" s="161" t="s">
        <v>1</v>
      </c>
      <c r="F536" s="162" t="s">
        <v>1637</v>
      </c>
      <c r="H536" s="163">
        <v>624.5</v>
      </c>
      <c r="I536" s="164"/>
      <c r="L536" s="160"/>
      <c r="M536" s="165"/>
      <c r="T536" s="166"/>
      <c r="AT536" s="161" t="s">
        <v>256</v>
      </c>
      <c r="AU536" s="161" t="s">
        <v>85</v>
      </c>
      <c r="AV536" s="12" t="s">
        <v>85</v>
      </c>
      <c r="AW536" s="12" t="s">
        <v>32</v>
      </c>
      <c r="AX536" s="12" t="s">
        <v>83</v>
      </c>
      <c r="AY536" s="161" t="s">
        <v>190</v>
      </c>
    </row>
    <row r="537" spans="2:65" s="1" customFormat="1" ht="62.65" customHeight="1">
      <c r="B537" s="32"/>
      <c r="C537" s="136" t="s">
        <v>928</v>
      </c>
      <c r="D537" s="136" t="s">
        <v>193</v>
      </c>
      <c r="E537" s="137" t="s">
        <v>1638</v>
      </c>
      <c r="F537" s="138" t="s">
        <v>1639</v>
      </c>
      <c r="G537" s="139" t="s">
        <v>253</v>
      </c>
      <c r="H537" s="140">
        <v>2277.5</v>
      </c>
      <c r="I537" s="141"/>
      <c r="J537" s="142">
        <f>ROUND(I537*H537,2)</f>
        <v>0</v>
      </c>
      <c r="K537" s="138" t="s">
        <v>197</v>
      </c>
      <c r="L537" s="32"/>
      <c r="M537" s="143" t="s">
        <v>1</v>
      </c>
      <c r="N537" s="144" t="s">
        <v>41</v>
      </c>
      <c r="P537" s="145">
        <f>O537*H537</f>
        <v>0</v>
      </c>
      <c r="Q537" s="145">
        <v>0.04</v>
      </c>
      <c r="R537" s="145">
        <f>Q537*H537</f>
        <v>91.100000000000009</v>
      </c>
      <c r="S537" s="145">
        <v>0</v>
      </c>
      <c r="T537" s="146">
        <f>S537*H537</f>
        <v>0</v>
      </c>
      <c r="AR537" s="147" t="s">
        <v>217</v>
      </c>
      <c r="AT537" s="147" t="s">
        <v>193</v>
      </c>
      <c r="AU537" s="147" t="s">
        <v>85</v>
      </c>
      <c r="AY537" s="17" t="s">
        <v>190</v>
      </c>
      <c r="BE537" s="148">
        <f>IF(N537="základní",J537,0)</f>
        <v>0</v>
      </c>
      <c r="BF537" s="148">
        <f>IF(N537="snížená",J537,0)</f>
        <v>0</v>
      </c>
      <c r="BG537" s="148">
        <f>IF(N537="zákl. přenesená",J537,0)</f>
        <v>0</v>
      </c>
      <c r="BH537" s="148">
        <f>IF(N537="sníž. přenesená",J537,0)</f>
        <v>0</v>
      </c>
      <c r="BI537" s="148">
        <f>IF(N537="nulová",J537,0)</f>
        <v>0</v>
      </c>
      <c r="BJ537" s="17" t="s">
        <v>83</v>
      </c>
      <c r="BK537" s="148">
        <f>ROUND(I537*H537,2)</f>
        <v>0</v>
      </c>
      <c r="BL537" s="17" t="s">
        <v>217</v>
      </c>
      <c r="BM537" s="147" t="s">
        <v>1640</v>
      </c>
    </row>
    <row r="538" spans="2:65" s="1" customFormat="1">
      <c r="B538" s="32"/>
      <c r="D538" s="149" t="s">
        <v>200</v>
      </c>
      <c r="F538" s="150" t="s">
        <v>1641</v>
      </c>
      <c r="I538" s="151"/>
      <c r="L538" s="32"/>
      <c r="M538" s="152"/>
      <c r="T538" s="56"/>
      <c r="AT538" s="17" t="s">
        <v>200</v>
      </c>
      <c r="AU538" s="17" t="s">
        <v>85</v>
      </c>
    </row>
    <row r="539" spans="2:65" s="12" customFormat="1">
      <c r="B539" s="160"/>
      <c r="D539" s="153" t="s">
        <v>256</v>
      </c>
      <c r="E539" s="161" t="s">
        <v>1</v>
      </c>
      <c r="F539" s="162" t="s">
        <v>1525</v>
      </c>
      <c r="H539" s="163">
        <v>1749</v>
      </c>
      <c r="I539" s="164"/>
      <c r="L539" s="160"/>
      <c r="M539" s="165"/>
      <c r="T539" s="166"/>
      <c r="AT539" s="161" t="s">
        <v>256</v>
      </c>
      <c r="AU539" s="161" t="s">
        <v>85</v>
      </c>
      <c r="AV539" s="12" t="s">
        <v>85</v>
      </c>
      <c r="AW539" s="12" t="s">
        <v>32</v>
      </c>
      <c r="AX539" s="12" t="s">
        <v>76</v>
      </c>
      <c r="AY539" s="161" t="s">
        <v>190</v>
      </c>
    </row>
    <row r="540" spans="2:65" s="12" customFormat="1">
      <c r="B540" s="160"/>
      <c r="D540" s="153" t="s">
        <v>256</v>
      </c>
      <c r="E540" s="161" t="s">
        <v>1</v>
      </c>
      <c r="F540" s="162" t="s">
        <v>1526</v>
      </c>
      <c r="H540" s="163">
        <v>528.5</v>
      </c>
      <c r="I540" s="164"/>
      <c r="L540" s="160"/>
      <c r="M540" s="165"/>
      <c r="T540" s="166"/>
      <c r="AT540" s="161" t="s">
        <v>256</v>
      </c>
      <c r="AU540" s="161" t="s">
        <v>85</v>
      </c>
      <c r="AV540" s="12" t="s">
        <v>85</v>
      </c>
      <c r="AW540" s="12" t="s">
        <v>32</v>
      </c>
      <c r="AX540" s="12" t="s">
        <v>76</v>
      </c>
      <c r="AY540" s="161" t="s">
        <v>190</v>
      </c>
    </row>
    <row r="541" spans="2:65" s="14" customFormat="1">
      <c r="B541" s="173"/>
      <c r="D541" s="153" t="s">
        <v>256</v>
      </c>
      <c r="E541" s="174" t="s">
        <v>1</v>
      </c>
      <c r="F541" s="175" t="s">
        <v>267</v>
      </c>
      <c r="H541" s="176">
        <v>2277.5</v>
      </c>
      <c r="I541" s="177"/>
      <c r="L541" s="173"/>
      <c r="M541" s="178"/>
      <c r="T541" s="179"/>
      <c r="AT541" s="174" t="s">
        <v>256</v>
      </c>
      <c r="AU541" s="174" t="s">
        <v>85</v>
      </c>
      <c r="AV541" s="14" t="s">
        <v>217</v>
      </c>
      <c r="AW541" s="14" t="s">
        <v>32</v>
      </c>
      <c r="AX541" s="14" t="s">
        <v>83</v>
      </c>
      <c r="AY541" s="174" t="s">
        <v>190</v>
      </c>
    </row>
    <row r="542" spans="2:65" s="1" customFormat="1" ht="21.75" customHeight="1">
      <c r="B542" s="32"/>
      <c r="C542" s="183" t="s">
        <v>932</v>
      </c>
      <c r="D542" s="183" t="s">
        <v>615</v>
      </c>
      <c r="E542" s="184" t="s">
        <v>1642</v>
      </c>
      <c r="F542" s="185" t="s">
        <v>1643</v>
      </c>
      <c r="G542" s="186" t="s">
        <v>253</v>
      </c>
      <c r="H542" s="187">
        <v>2277.5</v>
      </c>
      <c r="I542" s="188"/>
      <c r="J542" s="189">
        <f>ROUND(I542*H542,2)</f>
        <v>0</v>
      </c>
      <c r="K542" s="185" t="s">
        <v>1</v>
      </c>
      <c r="L542" s="190"/>
      <c r="M542" s="191" t="s">
        <v>1</v>
      </c>
      <c r="N542" s="192" t="s">
        <v>41</v>
      </c>
      <c r="P542" s="145">
        <f>O542*H542</f>
        <v>0</v>
      </c>
      <c r="Q542" s="145">
        <v>1.26E-2</v>
      </c>
      <c r="R542" s="145">
        <f>Q542*H542</f>
        <v>28.6965</v>
      </c>
      <c r="S542" s="145">
        <v>0</v>
      </c>
      <c r="T542" s="146">
        <f>S542*H542</f>
        <v>0</v>
      </c>
      <c r="AR542" s="147" t="s">
        <v>500</v>
      </c>
      <c r="AT542" s="147" t="s">
        <v>615</v>
      </c>
      <c r="AU542" s="147" t="s">
        <v>85</v>
      </c>
      <c r="AY542" s="17" t="s">
        <v>190</v>
      </c>
      <c r="BE542" s="148">
        <f>IF(N542="základní",J542,0)</f>
        <v>0</v>
      </c>
      <c r="BF542" s="148">
        <f>IF(N542="snížená",J542,0)</f>
        <v>0</v>
      </c>
      <c r="BG542" s="148">
        <f>IF(N542="zákl. přenesená",J542,0)</f>
        <v>0</v>
      </c>
      <c r="BH542" s="148">
        <f>IF(N542="sníž. přenesená",J542,0)</f>
        <v>0</v>
      </c>
      <c r="BI542" s="148">
        <f>IF(N542="nulová",J542,0)</f>
        <v>0</v>
      </c>
      <c r="BJ542" s="17" t="s">
        <v>83</v>
      </c>
      <c r="BK542" s="148">
        <f>ROUND(I542*H542,2)</f>
        <v>0</v>
      </c>
      <c r="BL542" s="17" t="s">
        <v>217</v>
      </c>
      <c r="BM542" s="147" t="s">
        <v>1644</v>
      </c>
    </row>
    <row r="543" spans="2:65" s="12" customFormat="1">
      <c r="B543" s="160"/>
      <c r="D543" s="153" t="s">
        <v>256</v>
      </c>
      <c r="E543" s="161" t="s">
        <v>1</v>
      </c>
      <c r="F543" s="162" t="s">
        <v>1525</v>
      </c>
      <c r="H543" s="163">
        <v>1749</v>
      </c>
      <c r="I543" s="164"/>
      <c r="L543" s="160"/>
      <c r="M543" s="165"/>
      <c r="T543" s="166"/>
      <c r="AT543" s="161" t="s">
        <v>256</v>
      </c>
      <c r="AU543" s="161" t="s">
        <v>85</v>
      </c>
      <c r="AV543" s="12" t="s">
        <v>85</v>
      </c>
      <c r="AW543" s="12" t="s">
        <v>32</v>
      </c>
      <c r="AX543" s="12" t="s">
        <v>76</v>
      </c>
      <c r="AY543" s="161" t="s">
        <v>190</v>
      </c>
    </row>
    <row r="544" spans="2:65" s="12" customFormat="1">
      <c r="B544" s="160"/>
      <c r="D544" s="153" t="s">
        <v>256</v>
      </c>
      <c r="E544" s="161" t="s">
        <v>1</v>
      </c>
      <c r="F544" s="162" t="s">
        <v>1526</v>
      </c>
      <c r="H544" s="163">
        <v>528.5</v>
      </c>
      <c r="I544" s="164"/>
      <c r="L544" s="160"/>
      <c r="M544" s="165"/>
      <c r="T544" s="166"/>
      <c r="AT544" s="161" t="s">
        <v>256</v>
      </c>
      <c r="AU544" s="161" t="s">
        <v>85</v>
      </c>
      <c r="AV544" s="12" t="s">
        <v>85</v>
      </c>
      <c r="AW544" s="12" t="s">
        <v>32</v>
      </c>
      <c r="AX544" s="12" t="s">
        <v>76</v>
      </c>
      <c r="AY544" s="161" t="s">
        <v>190</v>
      </c>
    </row>
    <row r="545" spans="2:65" s="14" customFormat="1">
      <c r="B545" s="173"/>
      <c r="D545" s="153" t="s">
        <v>256</v>
      </c>
      <c r="E545" s="174" t="s">
        <v>1</v>
      </c>
      <c r="F545" s="175" t="s">
        <v>267</v>
      </c>
      <c r="H545" s="176">
        <v>2277.5</v>
      </c>
      <c r="I545" s="177"/>
      <c r="L545" s="173"/>
      <c r="M545" s="178"/>
      <c r="T545" s="179"/>
      <c r="AT545" s="174" t="s">
        <v>256</v>
      </c>
      <c r="AU545" s="174" t="s">
        <v>85</v>
      </c>
      <c r="AV545" s="14" t="s">
        <v>217</v>
      </c>
      <c r="AW545" s="14" t="s">
        <v>32</v>
      </c>
      <c r="AX545" s="14" t="s">
        <v>83</v>
      </c>
      <c r="AY545" s="174" t="s">
        <v>190</v>
      </c>
    </row>
    <row r="546" spans="2:65" s="1" customFormat="1" ht="21.75" customHeight="1">
      <c r="B546" s="32"/>
      <c r="C546" s="183" t="s">
        <v>936</v>
      </c>
      <c r="D546" s="183" t="s">
        <v>615</v>
      </c>
      <c r="E546" s="184" t="s">
        <v>1645</v>
      </c>
      <c r="F546" s="185" t="s">
        <v>1646</v>
      </c>
      <c r="G546" s="186" t="s">
        <v>253</v>
      </c>
      <c r="H546" s="187">
        <v>120.675</v>
      </c>
      <c r="I546" s="188"/>
      <c r="J546" s="189">
        <f>ROUND(I546*H546,2)</f>
        <v>0</v>
      </c>
      <c r="K546" s="185" t="s">
        <v>1</v>
      </c>
      <c r="L546" s="190"/>
      <c r="M546" s="191" t="s">
        <v>1</v>
      </c>
      <c r="N546" s="192" t="s">
        <v>41</v>
      </c>
      <c r="P546" s="145">
        <f>O546*H546</f>
        <v>0</v>
      </c>
      <c r="Q546" s="145">
        <v>0.12</v>
      </c>
      <c r="R546" s="145">
        <f>Q546*H546</f>
        <v>14.481</v>
      </c>
      <c r="S546" s="145">
        <v>0</v>
      </c>
      <c r="T546" s="146">
        <f>S546*H546</f>
        <v>0</v>
      </c>
      <c r="AR546" s="147" t="s">
        <v>500</v>
      </c>
      <c r="AT546" s="147" t="s">
        <v>615</v>
      </c>
      <c r="AU546" s="147" t="s">
        <v>85</v>
      </c>
      <c r="AY546" s="17" t="s">
        <v>190</v>
      </c>
      <c r="BE546" s="148">
        <f>IF(N546="základní",J546,0)</f>
        <v>0</v>
      </c>
      <c r="BF546" s="148">
        <f>IF(N546="snížená",J546,0)</f>
        <v>0</v>
      </c>
      <c r="BG546" s="148">
        <f>IF(N546="zákl. přenesená",J546,0)</f>
        <v>0</v>
      </c>
      <c r="BH546" s="148">
        <f>IF(N546="sníž. přenesená",J546,0)</f>
        <v>0</v>
      </c>
      <c r="BI546" s="148">
        <f>IF(N546="nulová",J546,0)</f>
        <v>0</v>
      </c>
      <c r="BJ546" s="17" t="s">
        <v>83</v>
      </c>
      <c r="BK546" s="148">
        <f>ROUND(I546*H546,2)</f>
        <v>0</v>
      </c>
      <c r="BL546" s="17" t="s">
        <v>217</v>
      </c>
      <c r="BM546" s="147" t="s">
        <v>1647</v>
      </c>
    </row>
    <row r="547" spans="2:65" s="13" customFormat="1">
      <c r="B547" s="167"/>
      <c r="D547" s="153" t="s">
        <v>256</v>
      </c>
      <c r="E547" s="168" t="s">
        <v>1</v>
      </c>
      <c r="F547" s="169" t="s">
        <v>1648</v>
      </c>
      <c r="H547" s="168" t="s">
        <v>1</v>
      </c>
      <c r="I547" s="170"/>
      <c r="L547" s="167"/>
      <c r="M547" s="171"/>
      <c r="T547" s="172"/>
      <c r="AT547" s="168" t="s">
        <v>256</v>
      </c>
      <c r="AU547" s="168" t="s">
        <v>85</v>
      </c>
      <c r="AV547" s="13" t="s">
        <v>83</v>
      </c>
      <c r="AW547" s="13" t="s">
        <v>32</v>
      </c>
      <c r="AX547" s="13" t="s">
        <v>76</v>
      </c>
      <c r="AY547" s="168" t="s">
        <v>190</v>
      </c>
    </row>
    <row r="548" spans="2:65" s="12" customFormat="1">
      <c r="B548" s="160"/>
      <c r="D548" s="153" t="s">
        <v>256</v>
      </c>
      <c r="E548" s="161" t="s">
        <v>1</v>
      </c>
      <c r="F548" s="162" t="s">
        <v>1649</v>
      </c>
      <c r="H548" s="163">
        <v>9.4499999999999993</v>
      </c>
      <c r="I548" s="164"/>
      <c r="L548" s="160"/>
      <c r="M548" s="165"/>
      <c r="T548" s="166"/>
      <c r="AT548" s="161" t="s">
        <v>256</v>
      </c>
      <c r="AU548" s="161" t="s">
        <v>85</v>
      </c>
      <c r="AV548" s="12" t="s">
        <v>85</v>
      </c>
      <c r="AW548" s="12" t="s">
        <v>32</v>
      </c>
      <c r="AX548" s="12" t="s">
        <v>76</v>
      </c>
      <c r="AY548" s="161" t="s">
        <v>190</v>
      </c>
    </row>
    <row r="549" spans="2:65" s="12" customFormat="1">
      <c r="B549" s="160"/>
      <c r="D549" s="153" t="s">
        <v>256</v>
      </c>
      <c r="E549" s="161" t="s">
        <v>1</v>
      </c>
      <c r="F549" s="162" t="s">
        <v>1650</v>
      </c>
      <c r="H549" s="163">
        <v>105</v>
      </c>
      <c r="I549" s="164"/>
      <c r="L549" s="160"/>
      <c r="M549" s="165"/>
      <c r="T549" s="166"/>
      <c r="AT549" s="161" t="s">
        <v>256</v>
      </c>
      <c r="AU549" s="161" t="s">
        <v>85</v>
      </c>
      <c r="AV549" s="12" t="s">
        <v>85</v>
      </c>
      <c r="AW549" s="12" t="s">
        <v>32</v>
      </c>
      <c r="AX549" s="12" t="s">
        <v>76</v>
      </c>
      <c r="AY549" s="161" t="s">
        <v>190</v>
      </c>
    </row>
    <row r="550" spans="2:65" s="12" customFormat="1">
      <c r="B550" s="160"/>
      <c r="D550" s="153" t="s">
        <v>256</v>
      </c>
      <c r="E550" s="161" t="s">
        <v>1</v>
      </c>
      <c r="F550" s="162" t="s">
        <v>1651</v>
      </c>
      <c r="H550" s="163">
        <v>2.5499999999999998</v>
      </c>
      <c r="I550" s="164"/>
      <c r="L550" s="160"/>
      <c r="M550" s="165"/>
      <c r="T550" s="166"/>
      <c r="AT550" s="161" t="s">
        <v>256</v>
      </c>
      <c r="AU550" s="161" t="s">
        <v>85</v>
      </c>
      <c r="AV550" s="12" t="s">
        <v>85</v>
      </c>
      <c r="AW550" s="12" t="s">
        <v>32</v>
      </c>
      <c r="AX550" s="12" t="s">
        <v>76</v>
      </c>
      <c r="AY550" s="161" t="s">
        <v>190</v>
      </c>
    </row>
    <row r="551" spans="2:65" s="12" customFormat="1">
      <c r="B551" s="160"/>
      <c r="D551" s="153" t="s">
        <v>256</v>
      </c>
      <c r="E551" s="161" t="s">
        <v>1</v>
      </c>
      <c r="F551" s="162" t="s">
        <v>1652</v>
      </c>
      <c r="H551" s="163">
        <v>3.6749999999999998</v>
      </c>
      <c r="I551" s="164"/>
      <c r="L551" s="160"/>
      <c r="M551" s="165"/>
      <c r="T551" s="166"/>
      <c r="AT551" s="161" t="s">
        <v>256</v>
      </c>
      <c r="AU551" s="161" t="s">
        <v>85</v>
      </c>
      <c r="AV551" s="12" t="s">
        <v>85</v>
      </c>
      <c r="AW551" s="12" t="s">
        <v>32</v>
      </c>
      <c r="AX551" s="12" t="s">
        <v>76</v>
      </c>
      <c r="AY551" s="161" t="s">
        <v>190</v>
      </c>
    </row>
    <row r="552" spans="2:65" s="14" customFormat="1">
      <c r="B552" s="173"/>
      <c r="D552" s="153" t="s">
        <v>256</v>
      </c>
      <c r="E552" s="174" t="s">
        <v>1</v>
      </c>
      <c r="F552" s="175" t="s">
        <v>267</v>
      </c>
      <c r="H552" s="176">
        <v>120.675</v>
      </c>
      <c r="I552" s="177"/>
      <c r="L552" s="173"/>
      <c r="M552" s="178"/>
      <c r="T552" s="179"/>
      <c r="AT552" s="174" t="s">
        <v>256</v>
      </c>
      <c r="AU552" s="174" t="s">
        <v>85</v>
      </c>
      <c r="AV552" s="14" t="s">
        <v>217</v>
      </c>
      <c r="AW552" s="14" t="s">
        <v>32</v>
      </c>
      <c r="AX552" s="14" t="s">
        <v>83</v>
      </c>
      <c r="AY552" s="174" t="s">
        <v>190</v>
      </c>
    </row>
    <row r="553" spans="2:65" s="1" customFormat="1" ht="16.5" customHeight="1">
      <c r="B553" s="32"/>
      <c r="C553" s="183" t="s">
        <v>940</v>
      </c>
      <c r="D553" s="183" t="s">
        <v>615</v>
      </c>
      <c r="E553" s="184" t="s">
        <v>1653</v>
      </c>
      <c r="F553" s="185" t="s">
        <v>1654</v>
      </c>
      <c r="G553" s="186" t="s">
        <v>284</v>
      </c>
      <c r="H553" s="187">
        <v>65.587999999999994</v>
      </c>
      <c r="I553" s="188"/>
      <c r="J553" s="189">
        <f>ROUND(I553*H553,2)</f>
        <v>0</v>
      </c>
      <c r="K553" s="185" t="s">
        <v>1</v>
      </c>
      <c r="L553" s="190"/>
      <c r="M553" s="191" t="s">
        <v>1</v>
      </c>
      <c r="N553" s="192" t="s">
        <v>41</v>
      </c>
      <c r="P553" s="145">
        <f>O553*H553</f>
        <v>0</v>
      </c>
      <c r="Q553" s="145">
        <v>0.85</v>
      </c>
      <c r="R553" s="145">
        <f>Q553*H553</f>
        <v>55.749799999999993</v>
      </c>
      <c r="S553" s="145">
        <v>0</v>
      </c>
      <c r="T553" s="146">
        <f>S553*H553</f>
        <v>0</v>
      </c>
      <c r="AR553" s="147" t="s">
        <v>500</v>
      </c>
      <c r="AT553" s="147" t="s">
        <v>615</v>
      </c>
      <c r="AU553" s="147" t="s">
        <v>85</v>
      </c>
      <c r="AY553" s="17" t="s">
        <v>190</v>
      </c>
      <c r="BE553" s="148">
        <f>IF(N553="základní",J553,0)</f>
        <v>0</v>
      </c>
      <c r="BF553" s="148">
        <f>IF(N553="snížená",J553,0)</f>
        <v>0</v>
      </c>
      <c r="BG553" s="148">
        <f>IF(N553="zákl. přenesená",J553,0)</f>
        <v>0</v>
      </c>
      <c r="BH553" s="148">
        <f>IF(N553="sníž. přenesená",J553,0)</f>
        <v>0</v>
      </c>
      <c r="BI553" s="148">
        <f>IF(N553="nulová",J553,0)</f>
        <v>0</v>
      </c>
      <c r="BJ553" s="17" t="s">
        <v>83</v>
      </c>
      <c r="BK553" s="148">
        <f>ROUND(I553*H553,2)</f>
        <v>0</v>
      </c>
      <c r="BL553" s="17" t="s">
        <v>217</v>
      </c>
      <c r="BM553" s="147" t="s">
        <v>1655</v>
      </c>
    </row>
    <row r="554" spans="2:65" s="12" customFormat="1">
      <c r="B554" s="160"/>
      <c r="D554" s="153" t="s">
        <v>256</v>
      </c>
      <c r="E554" s="161" t="s">
        <v>1</v>
      </c>
      <c r="F554" s="162" t="s">
        <v>1656</v>
      </c>
      <c r="H554" s="163">
        <v>65.587999999999994</v>
      </c>
      <c r="I554" s="164"/>
      <c r="L554" s="160"/>
      <c r="M554" s="165"/>
      <c r="T554" s="166"/>
      <c r="AT554" s="161" t="s">
        <v>256</v>
      </c>
      <c r="AU554" s="161" t="s">
        <v>85</v>
      </c>
      <c r="AV554" s="12" t="s">
        <v>85</v>
      </c>
      <c r="AW554" s="12" t="s">
        <v>32</v>
      </c>
      <c r="AX554" s="12" t="s">
        <v>83</v>
      </c>
      <c r="AY554" s="161" t="s">
        <v>190</v>
      </c>
    </row>
    <row r="555" spans="2:65" s="1" customFormat="1" ht="16.5" customHeight="1">
      <c r="B555" s="32"/>
      <c r="C555" s="183" t="s">
        <v>944</v>
      </c>
      <c r="D555" s="183" t="s">
        <v>615</v>
      </c>
      <c r="E555" s="184" t="s">
        <v>1657</v>
      </c>
      <c r="F555" s="185" t="s">
        <v>1658</v>
      </c>
      <c r="G555" s="186" t="s">
        <v>380</v>
      </c>
      <c r="H555" s="187">
        <v>39.637999999999998</v>
      </c>
      <c r="I555" s="188"/>
      <c r="J555" s="189">
        <f>ROUND(I555*H555,2)</f>
        <v>0</v>
      </c>
      <c r="K555" s="185" t="s">
        <v>197</v>
      </c>
      <c r="L555" s="190"/>
      <c r="M555" s="191" t="s">
        <v>1</v>
      </c>
      <c r="N555" s="192" t="s">
        <v>41</v>
      </c>
      <c r="P555" s="145">
        <f>O555*H555</f>
        <v>0</v>
      </c>
      <c r="Q555" s="145">
        <v>1</v>
      </c>
      <c r="R555" s="145">
        <f>Q555*H555</f>
        <v>39.637999999999998</v>
      </c>
      <c r="S555" s="145">
        <v>0</v>
      </c>
      <c r="T555" s="146">
        <f>S555*H555</f>
        <v>0</v>
      </c>
      <c r="AR555" s="147" t="s">
        <v>500</v>
      </c>
      <c r="AT555" s="147" t="s">
        <v>615</v>
      </c>
      <c r="AU555" s="147" t="s">
        <v>85</v>
      </c>
      <c r="AY555" s="17" t="s">
        <v>190</v>
      </c>
      <c r="BE555" s="148">
        <f>IF(N555="základní",J555,0)</f>
        <v>0</v>
      </c>
      <c r="BF555" s="148">
        <f>IF(N555="snížená",J555,0)</f>
        <v>0</v>
      </c>
      <c r="BG555" s="148">
        <f>IF(N555="zákl. přenesená",J555,0)</f>
        <v>0</v>
      </c>
      <c r="BH555" s="148">
        <f>IF(N555="sníž. přenesená",J555,0)</f>
        <v>0</v>
      </c>
      <c r="BI555" s="148">
        <f>IF(N555="nulová",J555,0)</f>
        <v>0</v>
      </c>
      <c r="BJ555" s="17" t="s">
        <v>83</v>
      </c>
      <c r="BK555" s="148">
        <f>ROUND(I555*H555,2)</f>
        <v>0</v>
      </c>
      <c r="BL555" s="17" t="s">
        <v>217</v>
      </c>
      <c r="BM555" s="147" t="s">
        <v>1659</v>
      </c>
    </row>
    <row r="556" spans="2:65" s="12" customFormat="1">
      <c r="B556" s="160"/>
      <c r="D556" s="153" t="s">
        <v>256</v>
      </c>
      <c r="E556" s="161" t="s">
        <v>1</v>
      </c>
      <c r="F556" s="162" t="s">
        <v>1660</v>
      </c>
      <c r="H556" s="163">
        <v>39.637999999999998</v>
      </c>
      <c r="I556" s="164"/>
      <c r="L556" s="160"/>
      <c r="M556" s="165"/>
      <c r="T556" s="166"/>
      <c r="AT556" s="161" t="s">
        <v>256</v>
      </c>
      <c r="AU556" s="161" t="s">
        <v>85</v>
      </c>
      <c r="AV556" s="12" t="s">
        <v>85</v>
      </c>
      <c r="AW556" s="12" t="s">
        <v>32</v>
      </c>
      <c r="AX556" s="12" t="s">
        <v>83</v>
      </c>
      <c r="AY556" s="161" t="s">
        <v>190</v>
      </c>
    </row>
    <row r="557" spans="2:65" s="1" customFormat="1" ht="16.5" customHeight="1">
      <c r="B557" s="32"/>
      <c r="C557" s="183" t="s">
        <v>948</v>
      </c>
      <c r="D557" s="183" t="s">
        <v>615</v>
      </c>
      <c r="E557" s="184" t="s">
        <v>1661</v>
      </c>
      <c r="F557" s="185" t="s">
        <v>1662</v>
      </c>
      <c r="G557" s="186" t="s">
        <v>1663</v>
      </c>
      <c r="H557" s="187">
        <v>69.959999999999994</v>
      </c>
      <c r="I557" s="188"/>
      <c r="J557" s="189">
        <f>ROUND(I557*H557,2)</f>
        <v>0</v>
      </c>
      <c r="K557" s="185" t="s">
        <v>1</v>
      </c>
      <c r="L557" s="190"/>
      <c r="M557" s="191" t="s">
        <v>1</v>
      </c>
      <c r="N557" s="192" t="s">
        <v>41</v>
      </c>
      <c r="P557" s="145">
        <f>O557*H557</f>
        <v>0</v>
      </c>
      <c r="Q557" s="145">
        <v>1E-3</v>
      </c>
      <c r="R557" s="145">
        <f>Q557*H557</f>
        <v>6.9959999999999994E-2</v>
      </c>
      <c r="S557" s="145">
        <v>0</v>
      </c>
      <c r="T557" s="146">
        <f>S557*H557</f>
        <v>0</v>
      </c>
      <c r="AR557" s="147" t="s">
        <v>500</v>
      </c>
      <c r="AT557" s="147" t="s">
        <v>615</v>
      </c>
      <c r="AU557" s="147" t="s">
        <v>85</v>
      </c>
      <c r="AY557" s="17" t="s">
        <v>190</v>
      </c>
      <c r="BE557" s="148">
        <f>IF(N557="základní",J557,0)</f>
        <v>0</v>
      </c>
      <c r="BF557" s="148">
        <f>IF(N557="snížená",J557,0)</f>
        <v>0</v>
      </c>
      <c r="BG557" s="148">
        <f>IF(N557="zákl. přenesená",J557,0)</f>
        <v>0</v>
      </c>
      <c r="BH557" s="148">
        <f>IF(N557="sníž. přenesená",J557,0)</f>
        <v>0</v>
      </c>
      <c r="BI557" s="148">
        <f>IF(N557="nulová",J557,0)</f>
        <v>0</v>
      </c>
      <c r="BJ557" s="17" t="s">
        <v>83</v>
      </c>
      <c r="BK557" s="148">
        <f>ROUND(I557*H557,2)</f>
        <v>0</v>
      </c>
      <c r="BL557" s="17" t="s">
        <v>217</v>
      </c>
      <c r="BM557" s="147" t="s">
        <v>1664</v>
      </c>
    </row>
    <row r="558" spans="2:65" s="12" customFormat="1">
      <c r="B558" s="160"/>
      <c r="D558" s="153" t="s">
        <v>256</v>
      </c>
      <c r="E558" s="161" t="s">
        <v>1</v>
      </c>
      <c r="F558" s="162" t="s">
        <v>1665</v>
      </c>
      <c r="H558" s="163">
        <v>69.959999999999994</v>
      </c>
      <c r="I558" s="164"/>
      <c r="L558" s="160"/>
      <c r="M558" s="165"/>
      <c r="T558" s="166"/>
      <c r="AT558" s="161" t="s">
        <v>256</v>
      </c>
      <c r="AU558" s="161" t="s">
        <v>85</v>
      </c>
      <c r="AV558" s="12" t="s">
        <v>85</v>
      </c>
      <c r="AW558" s="12" t="s">
        <v>32</v>
      </c>
      <c r="AX558" s="12" t="s">
        <v>83</v>
      </c>
      <c r="AY558" s="161" t="s">
        <v>190</v>
      </c>
    </row>
    <row r="559" spans="2:65" s="1" customFormat="1" ht="76.349999999999994" customHeight="1">
      <c r="B559" s="32"/>
      <c r="C559" s="136" t="s">
        <v>954</v>
      </c>
      <c r="D559" s="136" t="s">
        <v>193</v>
      </c>
      <c r="E559" s="137" t="s">
        <v>1666</v>
      </c>
      <c r="F559" s="138" t="s">
        <v>1667</v>
      </c>
      <c r="G559" s="139" t="s">
        <v>253</v>
      </c>
      <c r="H559" s="140">
        <v>17</v>
      </c>
      <c r="I559" s="141"/>
      <c r="J559" s="142">
        <f>ROUND(I559*H559,2)</f>
        <v>0</v>
      </c>
      <c r="K559" s="138" t="s">
        <v>197</v>
      </c>
      <c r="L559" s="32"/>
      <c r="M559" s="143" t="s">
        <v>1</v>
      </c>
      <c r="N559" s="144" t="s">
        <v>41</v>
      </c>
      <c r="P559" s="145">
        <f>O559*H559</f>
        <v>0</v>
      </c>
      <c r="Q559" s="145">
        <v>8.9219999999999994E-2</v>
      </c>
      <c r="R559" s="145">
        <f>Q559*H559</f>
        <v>1.51674</v>
      </c>
      <c r="S559" s="145">
        <v>0</v>
      </c>
      <c r="T559" s="146">
        <f>S559*H559</f>
        <v>0</v>
      </c>
      <c r="AR559" s="147" t="s">
        <v>217</v>
      </c>
      <c r="AT559" s="147" t="s">
        <v>193</v>
      </c>
      <c r="AU559" s="147" t="s">
        <v>85</v>
      </c>
      <c r="AY559" s="17" t="s">
        <v>190</v>
      </c>
      <c r="BE559" s="148">
        <f>IF(N559="základní",J559,0)</f>
        <v>0</v>
      </c>
      <c r="BF559" s="148">
        <f>IF(N559="snížená",J559,0)</f>
        <v>0</v>
      </c>
      <c r="BG559" s="148">
        <f>IF(N559="zákl. přenesená",J559,0)</f>
        <v>0</v>
      </c>
      <c r="BH559" s="148">
        <f>IF(N559="sníž. přenesená",J559,0)</f>
        <v>0</v>
      </c>
      <c r="BI559" s="148">
        <f>IF(N559="nulová",J559,0)</f>
        <v>0</v>
      </c>
      <c r="BJ559" s="17" t="s">
        <v>83</v>
      </c>
      <c r="BK559" s="148">
        <f>ROUND(I559*H559,2)</f>
        <v>0</v>
      </c>
      <c r="BL559" s="17" t="s">
        <v>217</v>
      </c>
      <c r="BM559" s="147" t="s">
        <v>1668</v>
      </c>
    </row>
    <row r="560" spans="2:65" s="1" customFormat="1">
      <c r="B560" s="32"/>
      <c r="D560" s="149" t="s">
        <v>200</v>
      </c>
      <c r="F560" s="150" t="s">
        <v>1669</v>
      </c>
      <c r="I560" s="151"/>
      <c r="L560" s="32"/>
      <c r="M560" s="152"/>
      <c r="T560" s="56"/>
      <c r="AT560" s="17" t="s">
        <v>200</v>
      </c>
      <c r="AU560" s="17" t="s">
        <v>85</v>
      </c>
    </row>
    <row r="561" spans="2:65" s="12" customFormat="1">
      <c r="B561" s="160"/>
      <c r="D561" s="153" t="s">
        <v>256</v>
      </c>
      <c r="E561" s="161" t="s">
        <v>1</v>
      </c>
      <c r="F561" s="162" t="s">
        <v>1335</v>
      </c>
      <c r="H561" s="163">
        <v>17</v>
      </c>
      <c r="I561" s="164"/>
      <c r="L561" s="160"/>
      <c r="M561" s="165"/>
      <c r="T561" s="166"/>
      <c r="AT561" s="161" t="s">
        <v>256</v>
      </c>
      <c r="AU561" s="161" t="s">
        <v>85</v>
      </c>
      <c r="AV561" s="12" t="s">
        <v>85</v>
      </c>
      <c r="AW561" s="12" t="s">
        <v>32</v>
      </c>
      <c r="AX561" s="12" t="s">
        <v>83</v>
      </c>
      <c r="AY561" s="161" t="s">
        <v>190</v>
      </c>
    </row>
    <row r="562" spans="2:65" s="1" customFormat="1" ht="78" customHeight="1">
      <c r="B562" s="32"/>
      <c r="C562" s="136" t="s">
        <v>971</v>
      </c>
      <c r="D562" s="136" t="s">
        <v>193</v>
      </c>
      <c r="E562" s="137" t="s">
        <v>858</v>
      </c>
      <c r="F562" s="138" t="s">
        <v>859</v>
      </c>
      <c r="G562" s="139" t="s">
        <v>253</v>
      </c>
      <c r="H562" s="140">
        <v>1677.8</v>
      </c>
      <c r="I562" s="141"/>
      <c r="J562" s="142">
        <f>ROUND(I562*H562,2)</f>
        <v>0</v>
      </c>
      <c r="K562" s="138" t="s">
        <v>197</v>
      </c>
      <c r="L562" s="32"/>
      <c r="M562" s="143" t="s">
        <v>1</v>
      </c>
      <c r="N562" s="144" t="s">
        <v>41</v>
      </c>
      <c r="P562" s="145">
        <f>O562*H562</f>
        <v>0</v>
      </c>
      <c r="Q562" s="145">
        <v>8.9219999999999994E-2</v>
      </c>
      <c r="R562" s="145">
        <f>Q562*H562</f>
        <v>149.69331599999998</v>
      </c>
      <c r="S562" s="145">
        <v>0</v>
      </c>
      <c r="T562" s="146">
        <f>S562*H562</f>
        <v>0</v>
      </c>
      <c r="AR562" s="147" t="s">
        <v>217</v>
      </c>
      <c r="AT562" s="147" t="s">
        <v>193</v>
      </c>
      <c r="AU562" s="147" t="s">
        <v>85</v>
      </c>
      <c r="AY562" s="17" t="s">
        <v>190</v>
      </c>
      <c r="BE562" s="148">
        <f>IF(N562="základní",J562,0)</f>
        <v>0</v>
      </c>
      <c r="BF562" s="148">
        <f>IF(N562="snížená",J562,0)</f>
        <v>0</v>
      </c>
      <c r="BG562" s="148">
        <f>IF(N562="zákl. přenesená",J562,0)</f>
        <v>0</v>
      </c>
      <c r="BH562" s="148">
        <f>IF(N562="sníž. přenesená",J562,0)</f>
        <v>0</v>
      </c>
      <c r="BI562" s="148">
        <f>IF(N562="nulová",J562,0)</f>
        <v>0</v>
      </c>
      <c r="BJ562" s="17" t="s">
        <v>83</v>
      </c>
      <c r="BK562" s="148">
        <f>ROUND(I562*H562,2)</f>
        <v>0</v>
      </c>
      <c r="BL562" s="17" t="s">
        <v>217</v>
      </c>
      <c r="BM562" s="147" t="s">
        <v>1670</v>
      </c>
    </row>
    <row r="563" spans="2:65" s="1" customFormat="1">
      <c r="B563" s="32"/>
      <c r="D563" s="149" t="s">
        <v>200</v>
      </c>
      <c r="F563" s="150" t="s">
        <v>861</v>
      </c>
      <c r="I563" s="151"/>
      <c r="L563" s="32"/>
      <c r="M563" s="152"/>
      <c r="T563" s="56"/>
      <c r="AT563" s="17" t="s">
        <v>200</v>
      </c>
      <c r="AU563" s="17" t="s">
        <v>85</v>
      </c>
    </row>
    <row r="564" spans="2:65" s="13" customFormat="1">
      <c r="B564" s="167"/>
      <c r="D564" s="153" t="s">
        <v>256</v>
      </c>
      <c r="E564" s="168" t="s">
        <v>1</v>
      </c>
      <c r="F564" s="169" t="s">
        <v>1671</v>
      </c>
      <c r="H564" s="168" t="s">
        <v>1</v>
      </c>
      <c r="I564" s="170"/>
      <c r="L564" s="167"/>
      <c r="M564" s="171"/>
      <c r="T564" s="172"/>
      <c r="AT564" s="168" t="s">
        <v>256</v>
      </c>
      <c r="AU564" s="168" t="s">
        <v>85</v>
      </c>
      <c r="AV564" s="13" t="s">
        <v>83</v>
      </c>
      <c r="AW564" s="13" t="s">
        <v>32</v>
      </c>
      <c r="AX564" s="13" t="s">
        <v>76</v>
      </c>
      <c r="AY564" s="168" t="s">
        <v>190</v>
      </c>
    </row>
    <row r="565" spans="2:65" s="12" customFormat="1">
      <c r="B565" s="160"/>
      <c r="D565" s="153" t="s">
        <v>256</v>
      </c>
      <c r="E565" s="161" t="s">
        <v>1</v>
      </c>
      <c r="F565" s="162" t="s">
        <v>1672</v>
      </c>
      <c r="H565" s="163">
        <v>665.5</v>
      </c>
      <c r="I565" s="164"/>
      <c r="L565" s="160"/>
      <c r="M565" s="165"/>
      <c r="T565" s="166"/>
      <c r="AT565" s="161" t="s">
        <v>256</v>
      </c>
      <c r="AU565" s="161" t="s">
        <v>85</v>
      </c>
      <c r="AV565" s="12" t="s">
        <v>85</v>
      </c>
      <c r="AW565" s="12" t="s">
        <v>32</v>
      </c>
      <c r="AX565" s="12" t="s">
        <v>76</v>
      </c>
      <c r="AY565" s="161" t="s">
        <v>190</v>
      </c>
    </row>
    <row r="566" spans="2:65" s="12" customFormat="1">
      <c r="B566" s="160"/>
      <c r="D566" s="153" t="s">
        <v>256</v>
      </c>
      <c r="E566" s="161" t="s">
        <v>1</v>
      </c>
      <c r="F566" s="162" t="s">
        <v>1673</v>
      </c>
      <c r="H566" s="163">
        <v>278.5</v>
      </c>
      <c r="I566" s="164"/>
      <c r="L566" s="160"/>
      <c r="M566" s="165"/>
      <c r="T566" s="166"/>
      <c r="AT566" s="161" t="s">
        <v>256</v>
      </c>
      <c r="AU566" s="161" t="s">
        <v>85</v>
      </c>
      <c r="AV566" s="12" t="s">
        <v>85</v>
      </c>
      <c r="AW566" s="12" t="s">
        <v>32</v>
      </c>
      <c r="AX566" s="12" t="s">
        <v>76</v>
      </c>
      <c r="AY566" s="161" t="s">
        <v>190</v>
      </c>
    </row>
    <row r="567" spans="2:65" s="12" customFormat="1">
      <c r="B567" s="160"/>
      <c r="D567" s="153" t="s">
        <v>256</v>
      </c>
      <c r="E567" s="161" t="s">
        <v>1</v>
      </c>
      <c r="F567" s="162" t="s">
        <v>1674</v>
      </c>
      <c r="H567" s="163">
        <v>23</v>
      </c>
      <c r="I567" s="164"/>
      <c r="L567" s="160"/>
      <c r="M567" s="165"/>
      <c r="T567" s="166"/>
      <c r="AT567" s="161" t="s">
        <v>256</v>
      </c>
      <c r="AU567" s="161" t="s">
        <v>85</v>
      </c>
      <c r="AV567" s="12" t="s">
        <v>85</v>
      </c>
      <c r="AW567" s="12" t="s">
        <v>32</v>
      </c>
      <c r="AX567" s="12" t="s">
        <v>76</v>
      </c>
      <c r="AY567" s="161" t="s">
        <v>190</v>
      </c>
    </row>
    <row r="568" spans="2:65" s="12" customFormat="1">
      <c r="B568" s="160"/>
      <c r="D568" s="153" t="s">
        <v>256</v>
      </c>
      <c r="E568" s="161" t="s">
        <v>1</v>
      </c>
      <c r="F568" s="162" t="s">
        <v>1675</v>
      </c>
      <c r="H568" s="163">
        <v>493.5</v>
      </c>
      <c r="I568" s="164"/>
      <c r="L568" s="160"/>
      <c r="M568" s="165"/>
      <c r="T568" s="166"/>
      <c r="AT568" s="161" t="s">
        <v>256</v>
      </c>
      <c r="AU568" s="161" t="s">
        <v>85</v>
      </c>
      <c r="AV568" s="12" t="s">
        <v>85</v>
      </c>
      <c r="AW568" s="12" t="s">
        <v>32</v>
      </c>
      <c r="AX568" s="12" t="s">
        <v>76</v>
      </c>
      <c r="AY568" s="161" t="s">
        <v>190</v>
      </c>
    </row>
    <row r="569" spans="2:65" s="15" customFormat="1">
      <c r="B569" s="193"/>
      <c r="D569" s="153" t="s">
        <v>256</v>
      </c>
      <c r="E569" s="194" t="s">
        <v>1</v>
      </c>
      <c r="F569" s="195" t="s">
        <v>640</v>
      </c>
      <c r="H569" s="196">
        <v>1460.5</v>
      </c>
      <c r="I569" s="197"/>
      <c r="L569" s="193"/>
      <c r="M569" s="198"/>
      <c r="T569" s="199"/>
      <c r="AT569" s="194" t="s">
        <v>256</v>
      </c>
      <c r="AU569" s="194" t="s">
        <v>85</v>
      </c>
      <c r="AV569" s="15" t="s">
        <v>209</v>
      </c>
      <c r="AW569" s="15" t="s">
        <v>32</v>
      </c>
      <c r="AX569" s="15" t="s">
        <v>76</v>
      </c>
      <c r="AY569" s="194" t="s">
        <v>190</v>
      </c>
    </row>
    <row r="570" spans="2:65" s="13" customFormat="1">
      <c r="B570" s="167"/>
      <c r="D570" s="153" t="s">
        <v>256</v>
      </c>
      <c r="E570" s="168" t="s">
        <v>1</v>
      </c>
      <c r="F570" s="169" t="s">
        <v>1676</v>
      </c>
      <c r="H570" s="168" t="s">
        <v>1</v>
      </c>
      <c r="I570" s="170"/>
      <c r="L570" s="167"/>
      <c r="M570" s="171"/>
      <c r="T570" s="172"/>
      <c r="AT570" s="168" t="s">
        <v>256</v>
      </c>
      <c r="AU570" s="168" t="s">
        <v>85</v>
      </c>
      <c r="AV570" s="13" t="s">
        <v>83</v>
      </c>
      <c r="AW570" s="13" t="s">
        <v>32</v>
      </c>
      <c r="AX570" s="13" t="s">
        <v>76</v>
      </c>
      <c r="AY570" s="168" t="s">
        <v>190</v>
      </c>
    </row>
    <row r="571" spans="2:65" s="12" customFormat="1">
      <c r="B571" s="160"/>
      <c r="D571" s="153" t="s">
        <v>256</v>
      </c>
      <c r="E571" s="161" t="s">
        <v>1</v>
      </c>
      <c r="F571" s="162" t="s">
        <v>1677</v>
      </c>
      <c r="H571" s="163">
        <v>44</v>
      </c>
      <c r="I571" s="164"/>
      <c r="L571" s="160"/>
      <c r="M571" s="165"/>
      <c r="T571" s="166"/>
      <c r="AT571" s="161" t="s">
        <v>256</v>
      </c>
      <c r="AU571" s="161" t="s">
        <v>85</v>
      </c>
      <c r="AV571" s="12" t="s">
        <v>85</v>
      </c>
      <c r="AW571" s="12" t="s">
        <v>32</v>
      </c>
      <c r="AX571" s="12" t="s">
        <v>76</v>
      </c>
      <c r="AY571" s="161" t="s">
        <v>190</v>
      </c>
    </row>
    <row r="572" spans="2:65" s="12" customFormat="1">
      <c r="B572" s="160"/>
      <c r="D572" s="153" t="s">
        <v>256</v>
      </c>
      <c r="E572" s="161" t="s">
        <v>1</v>
      </c>
      <c r="F572" s="162" t="s">
        <v>1678</v>
      </c>
      <c r="H572" s="163">
        <v>27.5</v>
      </c>
      <c r="I572" s="164"/>
      <c r="L572" s="160"/>
      <c r="M572" s="165"/>
      <c r="T572" s="166"/>
      <c r="AT572" s="161" t="s">
        <v>256</v>
      </c>
      <c r="AU572" s="161" t="s">
        <v>85</v>
      </c>
      <c r="AV572" s="12" t="s">
        <v>85</v>
      </c>
      <c r="AW572" s="12" t="s">
        <v>32</v>
      </c>
      <c r="AX572" s="12" t="s">
        <v>76</v>
      </c>
      <c r="AY572" s="161" t="s">
        <v>190</v>
      </c>
    </row>
    <row r="573" spans="2:65" s="12" customFormat="1">
      <c r="B573" s="160"/>
      <c r="D573" s="153" t="s">
        <v>256</v>
      </c>
      <c r="E573" s="161" t="s">
        <v>1</v>
      </c>
      <c r="F573" s="162" t="s">
        <v>1679</v>
      </c>
      <c r="H573" s="163">
        <v>1.5</v>
      </c>
      <c r="I573" s="164"/>
      <c r="L573" s="160"/>
      <c r="M573" s="165"/>
      <c r="T573" s="166"/>
      <c r="AT573" s="161" t="s">
        <v>256</v>
      </c>
      <c r="AU573" s="161" t="s">
        <v>85</v>
      </c>
      <c r="AV573" s="12" t="s">
        <v>85</v>
      </c>
      <c r="AW573" s="12" t="s">
        <v>32</v>
      </c>
      <c r="AX573" s="12" t="s">
        <v>76</v>
      </c>
      <c r="AY573" s="161" t="s">
        <v>190</v>
      </c>
    </row>
    <row r="574" spans="2:65" s="12" customFormat="1">
      <c r="B574" s="160"/>
      <c r="D574" s="153" t="s">
        <v>256</v>
      </c>
      <c r="E574" s="161" t="s">
        <v>1</v>
      </c>
      <c r="F574" s="162" t="s">
        <v>1680</v>
      </c>
      <c r="H574" s="163">
        <v>5</v>
      </c>
      <c r="I574" s="164"/>
      <c r="L574" s="160"/>
      <c r="M574" s="165"/>
      <c r="T574" s="166"/>
      <c r="AT574" s="161" t="s">
        <v>256</v>
      </c>
      <c r="AU574" s="161" t="s">
        <v>85</v>
      </c>
      <c r="AV574" s="12" t="s">
        <v>85</v>
      </c>
      <c r="AW574" s="12" t="s">
        <v>32</v>
      </c>
      <c r="AX574" s="12" t="s">
        <v>76</v>
      </c>
      <c r="AY574" s="161" t="s">
        <v>190</v>
      </c>
    </row>
    <row r="575" spans="2:65" s="15" customFormat="1">
      <c r="B575" s="193"/>
      <c r="D575" s="153" t="s">
        <v>256</v>
      </c>
      <c r="E575" s="194" t="s">
        <v>1</v>
      </c>
      <c r="F575" s="195" t="s">
        <v>640</v>
      </c>
      <c r="H575" s="196">
        <v>78</v>
      </c>
      <c r="I575" s="197"/>
      <c r="L575" s="193"/>
      <c r="M575" s="198"/>
      <c r="T575" s="199"/>
      <c r="AT575" s="194" t="s">
        <v>256</v>
      </c>
      <c r="AU575" s="194" t="s">
        <v>85</v>
      </c>
      <c r="AV575" s="15" t="s">
        <v>209</v>
      </c>
      <c r="AW575" s="15" t="s">
        <v>32</v>
      </c>
      <c r="AX575" s="15" t="s">
        <v>76</v>
      </c>
      <c r="AY575" s="194" t="s">
        <v>190</v>
      </c>
    </row>
    <row r="576" spans="2:65" s="13" customFormat="1">
      <c r="B576" s="167"/>
      <c r="D576" s="153" t="s">
        <v>256</v>
      </c>
      <c r="E576" s="168" t="s">
        <v>1</v>
      </c>
      <c r="F576" s="169" t="s">
        <v>1681</v>
      </c>
      <c r="H576" s="168" t="s">
        <v>1</v>
      </c>
      <c r="I576" s="170"/>
      <c r="L576" s="167"/>
      <c r="M576" s="171"/>
      <c r="T576" s="172"/>
      <c r="AT576" s="168" t="s">
        <v>256</v>
      </c>
      <c r="AU576" s="168" t="s">
        <v>85</v>
      </c>
      <c r="AV576" s="13" t="s">
        <v>83</v>
      </c>
      <c r="AW576" s="13" t="s">
        <v>32</v>
      </c>
      <c r="AX576" s="13" t="s">
        <v>76</v>
      </c>
      <c r="AY576" s="168" t="s">
        <v>190</v>
      </c>
    </row>
    <row r="577" spans="2:65" s="12" customFormat="1">
      <c r="B577" s="160"/>
      <c r="D577" s="153" t="s">
        <v>256</v>
      </c>
      <c r="E577" s="161" t="s">
        <v>1</v>
      </c>
      <c r="F577" s="162" t="s">
        <v>1682</v>
      </c>
      <c r="H577" s="163">
        <v>6</v>
      </c>
      <c r="I577" s="164"/>
      <c r="L577" s="160"/>
      <c r="M577" s="165"/>
      <c r="T577" s="166"/>
      <c r="AT577" s="161" t="s">
        <v>256</v>
      </c>
      <c r="AU577" s="161" t="s">
        <v>85</v>
      </c>
      <c r="AV577" s="12" t="s">
        <v>85</v>
      </c>
      <c r="AW577" s="12" t="s">
        <v>32</v>
      </c>
      <c r="AX577" s="12" t="s">
        <v>76</v>
      </c>
      <c r="AY577" s="161" t="s">
        <v>190</v>
      </c>
    </row>
    <row r="578" spans="2:65" s="15" customFormat="1">
      <c r="B578" s="193"/>
      <c r="D578" s="153" t="s">
        <v>256</v>
      </c>
      <c r="E578" s="194" t="s">
        <v>1</v>
      </c>
      <c r="F578" s="195" t="s">
        <v>640</v>
      </c>
      <c r="H578" s="196">
        <v>6</v>
      </c>
      <c r="I578" s="197"/>
      <c r="L578" s="193"/>
      <c r="M578" s="198"/>
      <c r="T578" s="199"/>
      <c r="AT578" s="194" t="s">
        <v>256</v>
      </c>
      <c r="AU578" s="194" t="s">
        <v>85</v>
      </c>
      <c r="AV578" s="15" t="s">
        <v>209</v>
      </c>
      <c r="AW578" s="15" t="s">
        <v>32</v>
      </c>
      <c r="AX578" s="15" t="s">
        <v>76</v>
      </c>
      <c r="AY578" s="194" t="s">
        <v>190</v>
      </c>
    </row>
    <row r="579" spans="2:65" s="13" customFormat="1">
      <c r="B579" s="167"/>
      <c r="D579" s="153" t="s">
        <v>256</v>
      </c>
      <c r="E579" s="168" t="s">
        <v>1</v>
      </c>
      <c r="F579" s="169" t="s">
        <v>1683</v>
      </c>
      <c r="H579" s="168" t="s">
        <v>1</v>
      </c>
      <c r="I579" s="170"/>
      <c r="L579" s="167"/>
      <c r="M579" s="171"/>
      <c r="T579" s="172"/>
      <c r="AT579" s="168" t="s">
        <v>256</v>
      </c>
      <c r="AU579" s="168" t="s">
        <v>85</v>
      </c>
      <c r="AV579" s="13" t="s">
        <v>83</v>
      </c>
      <c r="AW579" s="13" t="s">
        <v>32</v>
      </c>
      <c r="AX579" s="13" t="s">
        <v>76</v>
      </c>
      <c r="AY579" s="168" t="s">
        <v>190</v>
      </c>
    </row>
    <row r="580" spans="2:65" s="12" customFormat="1">
      <c r="B580" s="160"/>
      <c r="D580" s="153" t="s">
        <v>256</v>
      </c>
      <c r="E580" s="161" t="s">
        <v>1</v>
      </c>
      <c r="F580" s="162" t="s">
        <v>1684</v>
      </c>
      <c r="H580" s="163">
        <v>14.6</v>
      </c>
      <c r="I580" s="164"/>
      <c r="L580" s="160"/>
      <c r="M580" s="165"/>
      <c r="T580" s="166"/>
      <c r="AT580" s="161" t="s">
        <v>256</v>
      </c>
      <c r="AU580" s="161" t="s">
        <v>85</v>
      </c>
      <c r="AV580" s="12" t="s">
        <v>85</v>
      </c>
      <c r="AW580" s="12" t="s">
        <v>32</v>
      </c>
      <c r="AX580" s="12" t="s">
        <v>76</v>
      </c>
      <c r="AY580" s="161" t="s">
        <v>190</v>
      </c>
    </row>
    <row r="581" spans="2:65" s="12" customFormat="1">
      <c r="B581" s="160"/>
      <c r="D581" s="153" t="s">
        <v>256</v>
      </c>
      <c r="E581" s="161" t="s">
        <v>1</v>
      </c>
      <c r="F581" s="162" t="s">
        <v>1685</v>
      </c>
      <c r="H581" s="163">
        <v>4.2</v>
      </c>
      <c r="I581" s="164"/>
      <c r="L581" s="160"/>
      <c r="M581" s="165"/>
      <c r="T581" s="166"/>
      <c r="AT581" s="161" t="s">
        <v>256</v>
      </c>
      <c r="AU581" s="161" t="s">
        <v>85</v>
      </c>
      <c r="AV581" s="12" t="s">
        <v>85</v>
      </c>
      <c r="AW581" s="12" t="s">
        <v>32</v>
      </c>
      <c r="AX581" s="12" t="s">
        <v>76</v>
      </c>
      <c r="AY581" s="161" t="s">
        <v>190</v>
      </c>
    </row>
    <row r="582" spans="2:65" s="15" customFormat="1">
      <c r="B582" s="193"/>
      <c r="D582" s="153" t="s">
        <v>256</v>
      </c>
      <c r="E582" s="194" t="s">
        <v>1</v>
      </c>
      <c r="F582" s="195" t="s">
        <v>640</v>
      </c>
      <c r="H582" s="196">
        <v>18.8</v>
      </c>
      <c r="I582" s="197"/>
      <c r="L582" s="193"/>
      <c r="M582" s="198"/>
      <c r="T582" s="199"/>
      <c r="AT582" s="194" t="s">
        <v>256</v>
      </c>
      <c r="AU582" s="194" t="s">
        <v>85</v>
      </c>
      <c r="AV582" s="15" t="s">
        <v>209</v>
      </c>
      <c r="AW582" s="15" t="s">
        <v>32</v>
      </c>
      <c r="AX582" s="15" t="s">
        <v>76</v>
      </c>
      <c r="AY582" s="194" t="s">
        <v>190</v>
      </c>
    </row>
    <row r="583" spans="2:65" s="13" customFormat="1">
      <c r="B583" s="167"/>
      <c r="D583" s="153" t="s">
        <v>256</v>
      </c>
      <c r="E583" s="168" t="s">
        <v>1</v>
      </c>
      <c r="F583" s="169" t="s">
        <v>1686</v>
      </c>
      <c r="H583" s="168" t="s">
        <v>1</v>
      </c>
      <c r="I583" s="170"/>
      <c r="L583" s="167"/>
      <c r="M583" s="171"/>
      <c r="T583" s="172"/>
      <c r="AT583" s="168" t="s">
        <v>256</v>
      </c>
      <c r="AU583" s="168" t="s">
        <v>85</v>
      </c>
      <c r="AV583" s="13" t="s">
        <v>83</v>
      </c>
      <c r="AW583" s="13" t="s">
        <v>32</v>
      </c>
      <c r="AX583" s="13" t="s">
        <v>76</v>
      </c>
      <c r="AY583" s="168" t="s">
        <v>190</v>
      </c>
    </row>
    <row r="584" spans="2:65" s="12" customFormat="1">
      <c r="B584" s="160"/>
      <c r="D584" s="153" t="s">
        <v>256</v>
      </c>
      <c r="E584" s="161" t="s">
        <v>1</v>
      </c>
      <c r="F584" s="162" t="s">
        <v>1687</v>
      </c>
      <c r="H584" s="163">
        <v>72.5</v>
      </c>
      <c r="I584" s="164"/>
      <c r="L584" s="160"/>
      <c r="M584" s="165"/>
      <c r="T584" s="166"/>
      <c r="AT584" s="161" t="s">
        <v>256</v>
      </c>
      <c r="AU584" s="161" t="s">
        <v>85</v>
      </c>
      <c r="AV584" s="12" t="s">
        <v>85</v>
      </c>
      <c r="AW584" s="12" t="s">
        <v>32</v>
      </c>
      <c r="AX584" s="12" t="s">
        <v>76</v>
      </c>
      <c r="AY584" s="161" t="s">
        <v>190</v>
      </c>
    </row>
    <row r="585" spans="2:65" s="12" customFormat="1">
      <c r="B585" s="160"/>
      <c r="D585" s="153" t="s">
        <v>256</v>
      </c>
      <c r="E585" s="161" t="s">
        <v>1</v>
      </c>
      <c r="F585" s="162" t="s">
        <v>1688</v>
      </c>
      <c r="H585" s="163">
        <v>35.5</v>
      </c>
      <c r="I585" s="164"/>
      <c r="L585" s="160"/>
      <c r="M585" s="165"/>
      <c r="T585" s="166"/>
      <c r="AT585" s="161" t="s">
        <v>256</v>
      </c>
      <c r="AU585" s="161" t="s">
        <v>85</v>
      </c>
      <c r="AV585" s="12" t="s">
        <v>85</v>
      </c>
      <c r="AW585" s="12" t="s">
        <v>32</v>
      </c>
      <c r="AX585" s="12" t="s">
        <v>76</v>
      </c>
      <c r="AY585" s="161" t="s">
        <v>190</v>
      </c>
    </row>
    <row r="586" spans="2:65" s="12" customFormat="1">
      <c r="B586" s="160"/>
      <c r="D586" s="153" t="s">
        <v>256</v>
      </c>
      <c r="E586" s="161" t="s">
        <v>1</v>
      </c>
      <c r="F586" s="162" t="s">
        <v>1689</v>
      </c>
      <c r="H586" s="163">
        <v>1.5</v>
      </c>
      <c r="I586" s="164"/>
      <c r="L586" s="160"/>
      <c r="M586" s="165"/>
      <c r="T586" s="166"/>
      <c r="AT586" s="161" t="s">
        <v>256</v>
      </c>
      <c r="AU586" s="161" t="s">
        <v>85</v>
      </c>
      <c r="AV586" s="12" t="s">
        <v>85</v>
      </c>
      <c r="AW586" s="12" t="s">
        <v>32</v>
      </c>
      <c r="AX586" s="12" t="s">
        <v>76</v>
      </c>
      <c r="AY586" s="161" t="s">
        <v>190</v>
      </c>
    </row>
    <row r="587" spans="2:65" s="12" customFormat="1">
      <c r="B587" s="160"/>
      <c r="D587" s="153" t="s">
        <v>256</v>
      </c>
      <c r="E587" s="161" t="s">
        <v>1</v>
      </c>
      <c r="F587" s="162" t="s">
        <v>1690</v>
      </c>
      <c r="H587" s="163">
        <v>5</v>
      </c>
      <c r="I587" s="164"/>
      <c r="L587" s="160"/>
      <c r="M587" s="165"/>
      <c r="T587" s="166"/>
      <c r="AT587" s="161" t="s">
        <v>256</v>
      </c>
      <c r="AU587" s="161" t="s">
        <v>85</v>
      </c>
      <c r="AV587" s="12" t="s">
        <v>85</v>
      </c>
      <c r="AW587" s="12" t="s">
        <v>32</v>
      </c>
      <c r="AX587" s="12" t="s">
        <v>76</v>
      </c>
      <c r="AY587" s="161" t="s">
        <v>190</v>
      </c>
    </row>
    <row r="588" spans="2:65" s="15" customFormat="1">
      <c r="B588" s="193"/>
      <c r="D588" s="153" t="s">
        <v>256</v>
      </c>
      <c r="E588" s="194" t="s">
        <v>1</v>
      </c>
      <c r="F588" s="195" t="s">
        <v>640</v>
      </c>
      <c r="H588" s="196">
        <v>114.5</v>
      </c>
      <c r="I588" s="197"/>
      <c r="L588" s="193"/>
      <c r="M588" s="198"/>
      <c r="T588" s="199"/>
      <c r="AT588" s="194" t="s">
        <v>256</v>
      </c>
      <c r="AU588" s="194" t="s">
        <v>85</v>
      </c>
      <c r="AV588" s="15" t="s">
        <v>209</v>
      </c>
      <c r="AW588" s="15" t="s">
        <v>32</v>
      </c>
      <c r="AX588" s="15" t="s">
        <v>76</v>
      </c>
      <c r="AY588" s="194" t="s">
        <v>190</v>
      </c>
    </row>
    <row r="589" spans="2:65" s="14" customFormat="1">
      <c r="B589" s="173"/>
      <c r="D589" s="153" t="s">
        <v>256</v>
      </c>
      <c r="E589" s="174" t="s">
        <v>1</v>
      </c>
      <c r="F589" s="175" t="s">
        <v>267</v>
      </c>
      <c r="H589" s="176">
        <v>1677.8</v>
      </c>
      <c r="I589" s="177"/>
      <c r="L589" s="173"/>
      <c r="M589" s="178"/>
      <c r="T589" s="179"/>
      <c r="AT589" s="174" t="s">
        <v>256</v>
      </c>
      <c r="AU589" s="174" t="s">
        <v>85</v>
      </c>
      <c r="AV589" s="14" t="s">
        <v>217</v>
      </c>
      <c r="AW589" s="14" t="s">
        <v>32</v>
      </c>
      <c r="AX589" s="14" t="s">
        <v>83</v>
      </c>
      <c r="AY589" s="174" t="s">
        <v>190</v>
      </c>
    </row>
    <row r="590" spans="2:65" s="1" customFormat="1" ht="24.2" customHeight="1">
      <c r="B590" s="32"/>
      <c r="C590" s="183" t="s">
        <v>976</v>
      </c>
      <c r="D590" s="183" t="s">
        <v>615</v>
      </c>
      <c r="E590" s="184" t="s">
        <v>863</v>
      </c>
      <c r="F590" s="185" t="s">
        <v>864</v>
      </c>
      <c r="G590" s="186" t="s">
        <v>253</v>
      </c>
      <c r="H590" s="187">
        <v>80.34</v>
      </c>
      <c r="I590" s="188"/>
      <c r="J590" s="189">
        <f>ROUND(I590*H590,2)</f>
        <v>0</v>
      </c>
      <c r="K590" s="185" t="s">
        <v>197</v>
      </c>
      <c r="L590" s="190"/>
      <c r="M590" s="191" t="s">
        <v>1</v>
      </c>
      <c r="N590" s="192" t="s">
        <v>41</v>
      </c>
      <c r="P590" s="145">
        <f>O590*H590</f>
        <v>0</v>
      </c>
      <c r="Q590" s="145">
        <v>0.13100000000000001</v>
      </c>
      <c r="R590" s="145">
        <f>Q590*H590</f>
        <v>10.52454</v>
      </c>
      <c r="S590" s="145">
        <v>0</v>
      </c>
      <c r="T590" s="146">
        <f>S590*H590</f>
        <v>0</v>
      </c>
      <c r="AR590" s="147" t="s">
        <v>500</v>
      </c>
      <c r="AT590" s="147" t="s">
        <v>615</v>
      </c>
      <c r="AU590" s="147" t="s">
        <v>85</v>
      </c>
      <c r="AY590" s="17" t="s">
        <v>190</v>
      </c>
      <c r="BE590" s="148">
        <f>IF(N590="základní",J590,0)</f>
        <v>0</v>
      </c>
      <c r="BF590" s="148">
        <f>IF(N590="snížená",J590,0)</f>
        <v>0</v>
      </c>
      <c r="BG590" s="148">
        <f>IF(N590="zákl. přenesená",J590,0)</f>
        <v>0</v>
      </c>
      <c r="BH590" s="148">
        <f>IF(N590="sníž. přenesená",J590,0)</f>
        <v>0</v>
      </c>
      <c r="BI590" s="148">
        <f>IF(N590="nulová",J590,0)</f>
        <v>0</v>
      </c>
      <c r="BJ590" s="17" t="s">
        <v>83</v>
      </c>
      <c r="BK590" s="148">
        <f>ROUND(I590*H590,2)</f>
        <v>0</v>
      </c>
      <c r="BL590" s="17" t="s">
        <v>217</v>
      </c>
      <c r="BM590" s="147" t="s">
        <v>1691</v>
      </c>
    </row>
    <row r="591" spans="2:65" s="13" customFormat="1">
      <c r="B591" s="167"/>
      <c r="D591" s="153" t="s">
        <v>256</v>
      </c>
      <c r="E591" s="168" t="s">
        <v>1</v>
      </c>
      <c r="F591" s="169" t="s">
        <v>1676</v>
      </c>
      <c r="H591" s="168" t="s">
        <v>1</v>
      </c>
      <c r="I591" s="170"/>
      <c r="L591" s="167"/>
      <c r="M591" s="171"/>
      <c r="T591" s="172"/>
      <c r="AT591" s="168" t="s">
        <v>256</v>
      </c>
      <c r="AU591" s="168" t="s">
        <v>85</v>
      </c>
      <c r="AV591" s="13" t="s">
        <v>83</v>
      </c>
      <c r="AW591" s="13" t="s">
        <v>32</v>
      </c>
      <c r="AX591" s="13" t="s">
        <v>76</v>
      </c>
      <c r="AY591" s="168" t="s">
        <v>190</v>
      </c>
    </row>
    <row r="592" spans="2:65" s="12" customFormat="1">
      <c r="B592" s="160"/>
      <c r="D592" s="153" t="s">
        <v>256</v>
      </c>
      <c r="E592" s="161" t="s">
        <v>1</v>
      </c>
      <c r="F592" s="162" t="s">
        <v>1677</v>
      </c>
      <c r="H592" s="163">
        <v>44</v>
      </c>
      <c r="I592" s="164"/>
      <c r="L592" s="160"/>
      <c r="M592" s="165"/>
      <c r="T592" s="166"/>
      <c r="AT592" s="161" t="s">
        <v>256</v>
      </c>
      <c r="AU592" s="161" t="s">
        <v>85</v>
      </c>
      <c r="AV592" s="12" t="s">
        <v>85</v>
      </c>
      <c r="AW592" s="12" t="s">
        <v>32</v>
      </c>
      <c r="AX592" s="12" t="s">
        <v>76</v>
      </c>
      <c r="AY592" s="161" t="s">
        <v>190</v>
      </c>
    </row>
    <row r="593" spans="2:65" s="12" customFormat="1">
      <c r="B593" s="160"/>
      <c r="D593" s="153" t="s">
        <v>256</v>
      </c>
      <c r="E593" s="161" t="s">
        <v>1</v>
      </c>
      <c r="F593" s="162" t="s">
        <v>1678</v>
      </c>
      <c r="H593" s="163">
        <v>27.5</v>
      </c>
      <c r="I593" s="164"/>
      <c r="L593" s="160"/>
      <c r="M593" s="165"/>
      <c r="T593" s="166"/>
      <c r="AT593" s="161" t="s">
        <v>256</v>
      </c>
      <c r="AU593" s="161" t="s">
        <v>85</v>
      </c>
      <c r="AV593" s="12" t="s">
        <v>85</v>
      </c>
      <c r="AW593" s="12" t="s">
        <v>32</v>
      </c>
      <c r="AX593" s="12" t="s">
        <v>76</v>
      </c>
      <c r="AY593" s="161" t="s">
        <v>190</v>
      </c>
    </row>
    <row r="594" spans="2:65" s="12" customFormat="1">
      <c r="B594" s="160"/>
      <c r="D594" s="153" t="s">
        <v>256</v>
      </c>
      <c r="E594" s="161" t="s">
        <v>1</v>
      </c>
      <c r="F594" s="162" t="s">
        <v>1679</v>
      </c>
      <c r="H594" s="163">
        <v>1.5</v>
      </c>
      <c r="I594" s="164"/>
      <c r="L594" s="160"/>
      <c r="M594" s="165"/>
      <c r="T594" s="166"/>
      <c r="AT594" s="161" t="s">
        <v>256</v>
      </c>
      <c r="AU594" s="161" t="s">
        <v>85</v>
      </c>
      <c r="AV594" s="12" t="s">
        <v>85</v>
      </c>
      <c r="AW594" s="12" t="s">
        <v>32</v>
      </c>
      <c r="AX594" s="12" t="s">
        <v>76</v>
      </c>
      <c r="AY594" s="161" t="s">
        <v>190</v>
      </c>
    </row>
    <row r="595" spans="2:65" s="12" customFormat="1">
      <c r="B595" s="160"/>
      <c r="D595" s="153" t="s">
        <v>256</v>
      </c>
      <c r="E595" s="161" t="s">
        <v>1</v>
      </c>
      <c r="F595" s="162" t="s">
        <v>1680</v>
      </c>
      <c r="H595" s="163">
        <v>5</v>
      </c>
      <c r="I595" s="164"/>
      <c r="L595" s="160"/>
      <c r="M595" s="165"/>
      <c r="T595" s="166"/>
      <c r="AT595" s="161" t="s">
        <v>256</v>
      </c>
      <c r="AU595" s="161" t="s">
        <v>85</v>
      </c>
      <c r="AV595" s="12" t="s">
        <v>85</v>
      </c>
      <c r="AW595" s="12" t="s">
        <v>32</v>
      </c>
      <c r="AX595" s="12" t="s">
        <v>76</v>
      </c>
      <c r="AY595" s="161" t="s">
        <v>190</v>
      </c>
    </row>
    <row r="596" spans="2:65" s="14" customFormat="1">
      <c r="B596" s="173"/>
      <c r="D596" s="153" t="s">
        <v>256</v>
      </c>
      <c r="E596" s="174" t="s">
        <v>1</v>
      </c>
      <c r="F596" s="175" t="s">
        <v>267</v>
      </c>
      <c r="H596" s="176">
        <v>78</v>
      </c>
      <c r="I596" s="177"/>
      <c r="L596" s="173"/>
      <c r="M596" s="178"/>
      <c r="T596" s="179"/>
      <c r="AT596" s="174" t="s">
        <v>256</v>
      </c>
      <c r="AU596" s="174" t="s">
        <v>85</v>
      </c>
      <c r="AV596" s="14" t="s">
        <v>217</v>
      </c>
      <c r="AW596" s="14" t="s">
        <v>32</v>
      </c>
      <c r="AX596" s="14" t="s">
        <v>83</v>
      </c>
      <c r="AY596" s="174" t="s">
        <v>190</v>
      </c>
    </row>
    <row r="597" spans="2:65" s="12" customFormat="1">
      <c r="B597" s="160"/>
      <c r="D597" s="153" t="s">
        <v>256</v>
      </c>
      <c r="F597" s="162" t="s">
        <v>1692</v>
      </c>
      <c r="H597" s="163">
        <v>80.34</v>
      </c>
      <c r="I597" s="164"/>
      <c r="L597" s="160"/>
      <c r="M597" s="165"/>
      <c r="T597" s="166"/>
      <c r="AT597" s="161" t="s">
        <v>256</v>
      </c>
      <c r="AU597" s="161" t="s">
        <v>85</v>
      </c>
      <c r="AV597" s="12" t="s">
        <v>85</v>
      </c>
      <c r="AW597" s="12" t="s">
        <v>4</v>
      </c>
      <c r="AX597" s="12" t="s">
        <v>83</v>
      </c>
      <c r="AY597" s="161" t="s">
        <v>190</v>
      </c>
    </row>
    <row r="598" spans="2:65" s="1" customFormat="1" ht="21.75" customHeight="1">
      <c r="B598" s="32"/>
      <c r="C598" s="183" t="s">
        <v>981</v>
      </c>
      <c r="D598" s="183" t="s">
        <v>615</v>
      </c>
      <c r="E598" s="184" t="s">
        <v>1693</v>
      </c>
      <c r="F598" s="185" t="s">
        <v>1694</v>
      </c>
      <c r="G598" s="186" t="s">
        <v>253</v>
      </c>
      <c r="H598" s="187">
        <v>6.18</v>
      </c>
      <c r="I598" s="188"/>
      <c r="J598" s="189">
        <f>ROUND(I598*H598,2)</f>
        <v>0</v>
      </c>
      <c r="K598" s="185" t="s">
        <v>197</v>
      </c>
      <c r="L598" s="190"/>
      <c r="M598" s="191" t="s">
        <v>1</v>
      </c>
      <c r="N598" s="192" t="s">
        <v>41</v>
      </c>
      <c r="P598" s="145">
        <f>O598*H598</f>
        <v>0</v>
      </c>
      <c r="Q598" s="145">
        <v>0.13100000000000001</v>
      </c>
      <c r="R598" s="145">
        <f>Q598*H598</f>
        <v>0.80957999999999997</v>
      </c>
      <c r="S598" s="145">
        <v>0</v>
      </c>
      <c r="T598" s="146">
        <f>S598*H598</f>
        <v>0</v>
      </c>
      <c r="AR598" s="147" t="s">
        <v>500</v>
      </c>
      <c r="AT598" s="147" t="s">
        <v>615</v>
      </c>
      <c r="AU598" s="147" t="s">
        <v>85</v>
      </c>
      <c r="AY598" s="17" t="s">
        <v>190</v>
      </c>
      <c r="BE598" s="148">
        <f>IF(N598="základní",J598,0)</f>
        <v>0</v>
      </c>
      <c r="BF598" s="148">
        <f>IF(N598="snížená",J598,0)</f>
        <v>0</v>
      </c>
      <c r="BG598" s="148">
        <f>IF(N598="zákl. přenesená",J598,0)</f>
        <v>0</v>
      </c>
      <c r="BH598" s="148">
        <f>IF(N598="sníž. přenesená",J598,0)</f>
        <v>0</v>
      </c>
      <c r="BI598" s="148">
        <f>IF(N598="nulová",J598,0)</f>
        <v>0</v>
      </c>
      <c r="BJ598" s="17" t="s">
        <v>83</v>
      </c>
      <c r="BK598" s="148">
        <f>ROUND(I598*H598,2)</f>
        <v>0</v>
      </c>
      <c r="BL598" s="17" t="s">
        <v>217</v>
      </c>
      <c r="BM598" s="147" t="s">
        <v>1695</v>
      </c>
    </row>
    <row r="599" spans="2:65" s="13" customFormat="1">
      <c r="B599" s="167"/>
      <c r="D599" s="153" t="s">
        <v>256</v>
      </c>
      <c r="E599" s="168" t="s">
        <v>1</v>
      </c>
      <c r="F599" s="169" t="s">
        <v>1681</v>
      </c>
      <c r="H599" s="168" t="s">
        <v>1</v>
      </c>
      <c r="I599" s="170"/>
      <c r="L599" s="167"/>
      <c r="M599" s="171"/>
      <c r="T599" s="172"/>
      <c r="AT599" s="168" t="s">
        <v>256</v>
      </c>
      <c r="AU599" s="168" t="s">
        <v>85</v>
      </c>
      <c r="AV599" s="13" t="s">
        <v>83</v>
      </c>
      <c r="AW599" s="13" t="s">
        <v>32</v>
      </c>
      <c r="AX599" s="13" t="s">
        <v>76</v>
      </c>
      <c r="AY599" s="168" t="s">
        <v>190</v>
      </c>
    </row>
    <row r="600" spans="2:65" s="12" customFormat="1">
      <c r="B600" s="160"/>
      <c r="D600" s="153" t="s">
        <v>256</v>
      </c>
      <c r="E600" s="161" t="s">
        <v>1</v>
      </c>
      <c r="F600" s="162" t="s">
        <v>1682</v>
      </c>
      <c r="H600" s="163">
        <v>6</v>
      </c>
      <c r="I600" s="164"/>
      <c r="L600" s="160"/>
      <c r="M600" s="165"/>
      <c r="T600" s="166"/>
      <c r="AT600" s="161" t="s">
        <v>256</v>
      </c>
      <c r="AU600" s="161" t="s">
        <v>85</v>
      </c>
      <c r="AV600" s="12" t="s">
        <v>85</v>
      </c>
      <c r="AW600" s="12" t="s">
        <v>32</v>
      </c>
      <c r="AX600" s="12" t="s">
        <v>83</v>
      </c>
      <c r="AY600" s="161" t="s">
        <v>190</v>
      </c>
    </row>
    <row r="601" spans="2:65" s="12" customFormat="1">
      <c r="B601" s="160"/>
      <c r="D601" s="153" t="s">
        <v>256</v>
      </c>
      <c r="F601" s="162" t="s">
        <v>1696</v>
      </c>
      <c r="H601" s="163">
        <v>6.18</v>
      </c>
      <c r="I601" s="164"/>
      <c r="L601" s="160"/>
      <c r="M601" s="165"/>
      <c r="T601" s="166"/>
      <c r="AT601" s="161" t="s">
        <v>256</v>
      </c>
      <c r="AU601" s="161" t="s">
        <v>85</v>
      </c>
      <c r="AV601" s="12" t="s">
        <v>85</v>
      </c>
      <c r="AW601" s="12" t="s">
        <v>4</v>
      </c>
      <c r="AX601" s="12" t="s">
        <v>83</v>
      </c>
      <c r="AY601" s="161" t="s">
        <v>190</v>
      </c>
    </row>
    <row r="602" spans="2:65" s="1" customFormat="1" ht="24.2" customHeight="1">
      <c r="B602" s="32"/>
      <c r="C602" s="183" t="s">
        <v>986</v>
      </c>
      <c r="D602" s="183" t="s">
        <v>615</v>
      </c>
      <c r="E602" s="184" t="s">
        <v>1697</v>
      </c>
      <c r="F602" s="185" t="s">
        <v>1698</v>
      </c>
      <c r="G602" s="186" t="s">
        <v>253</v>
      </c>
      <c r="H602" s="187">
        <v>19.364000000000001</v>
      </c>
      <c r="I602" s="188"/>
      <c r="J602" s="189">
        <f>ROUND(I602*H602,2)</f>
        <v>0</v>
      </c>
      <c r="K602" s="185" t="s">
        <v>197</v>
      </c>
      <c r="L602" s="190"/>
      <c r="M602" s="191" t="s">
        <v>1</v>
      </c>
      <c r="N602" s="192" t="s">
        <v>41</v>
      </c>
      <c r="P602" s="145">
        <f>O602*H602</f>
        <v>0</v>
      </c>
      <c r="Q602" s="145">
        <v>0.13100000000000001</v>
      </c>
      <c r="R602" s="145">
        <f>Q602*H602</f>
        <v>2.5366840000000002</v>
      </c>
      <c r="S602" s="145">
        <v>0</v>
      </c>
      <c r="T602" s="146">
        <f>S602*H602</f>
        <v>0</v>
      </c>
      <c r="AR602" s="147" t="s">
        <v>500</v>
      </c>
      <c r="AT602" s="147" t="s">
        <v>615</v>
      </c>
      <c r="AU602" s="147" t="s">
        <v>85</v>
      </c>
      <c r="AY602" s="17" t="s">
        <v>190</v>
      </c>
      <c r="BE602" s="148">
        <f>IF(N602="základní",J602,0)</f>
        <v>0</v>
      </c>
      <c r="BF602" s="148">
        <f>IF(N602="snížená",J602,0)</f>
        <v>0</v>
      </c>
      <c r="BG602" s="148">
        <f>IF(N602="zákl. přenesená",J602,0)</f>
        <v>0</v>
      </c>
      <c r="BH602" s="148">
        <f>IF(N602="sníž. přenesená",J602,0)</f>
        <v>0</v>
      </c>
      <c r="BI602" s="148">
        <f>IF(N602="nulová",J602,0)</f>
        <v>0</v>
      </c>
      <c r="BJ602" s="17" t="s">
        <v>83</v>
      </c>
      <c r="BK602" s="148">
        <f>ROUND(I602*H602,2)</f>
        <v>0</v>
      </c>
      <c r="BL602" s="17" t="s">
        <v>217</v>
      </c>
      <c r="BM602" s="147" t="s">
        <v>1699</v>
      </c>
    </row>
    <row r="603" spans="2:65" s="13" customFormat="1">
      <c r="B603" s="167"/>
      <c r="D603" s="153" t="s">
        <v>256</v>
      </c>
      <c r="E603" s="168" t="s">
        <v>1</v>
      </c>
      <c r="F603" s="169" t="s">
        <v>1683</v>
      </c>
      <c r="H603" s="168" t="s">
        <v>1</v>
      </c>
      <c r="I603" s="170"/>
      <c r="L603" s="167"/>
      <c r="M603" s="171"/>
      <c r="T603" s="172"/>
      <c r="AT603" s="168" t="s">
        <v>256</v>
      </c>
      <c r="AU603" s="168" t="s">
        <v>85</v>
      </c>
      <c r="AV603" s="13" t="s">
        <v>83</v>
      </c>
      <c r="AW603" s="13" t="s">
        <v>32</v>
      </c>
      <c r="AX603" s="13" t="s">
        <v>76</v>
      </c>
      <c r="AY603" s="168" t="s">
        <v>190</v>
      </c>
    </row>
    <row r="604" spans="2:65" s="12" customFormat="1">
      <c r="B604" s="160"/>
      <c r="D604" s="153" t="s">
        <v>256</v>
      </c>
      <c r="E604" s="161" t="s">
        <v>1</v>
      </c>
      <c r="F604" s="162" t="s">
        <v>1684</v>
      </c>
      <c r="H604" s="163">
        <v>14.6</v>
      </c>
      <c r="I604" s="164"/>
      <c r="L604" s="160"/>
      <c r="M604" s="165"/>
      <c r="T604" s="166"/>
      <c r="AT604" s="161" t="s">
        <v>256</v>
      </c>
      <c r="AU604" s="161" t="s">
        <v>85</v>
      </c>
      <c r="AV604" s="12" t="s">
        <v>85</v>
      </c>
      <c r="AW604" s="12" t="s">
        <v>32</v>
      </c>
      <c r="AX604" s="12" t="s">
        <v>76</v>
      </c>
      <c r="AY604" s="161" t="s">
        <v>190</v>
      </c>
    </row>
    <row r="605" spans="2:65" s="12" customFormat="1">
      <c r="B605" s="160"/>
      <c r="D605" s="153" t="s">
        <v>256</v>
      </c>
      <c r="E605" s="161" t="s">
        <v>1</v>
      </c>
      <c r="F605" s="162" t="s">
        <v>1685</v>
      </c>
      <c r="H605" s="163">
        <v>4.2</v>
      </c>
      <c r="I605" s="164"/>
      <c r="L605" s="160"/>
      <c r="M605" s="165"/>
      <c r="T605" s="166"/>
      <c r="AT605" s="161" t="s">
        <v>256</v>
      </c>
      <c r="AU605" s="161" t="s">
        <v>85</v>
      </c>
      <c r="AV605" s="12" t="s">
        <v>85</v>
      </c>
      <c r="AW605" s="12" t="s">
        <v>32</v>
      </c>
      <c r="AX605" s="12" t="s">
        <v>76</v>
      </c>
      <c r="AY605" s="161" t="s">
        <v>190</v>
      </c>
    </row>
    <row r="606" spans="2:65" s="14" customFormat="1">
      <c r="B606" s="173"/>
      <c r="D606" s="153" t="s">
        <v>256</v>
      </c>
      <c r="E606" s="174" t="s">
        <v>1</v>
      </c>
      <c r="F606" s="175" t="s">
        <v>267</v>
      </c>
      <c r="H606" s="176">
        <v>18.8</v>
      </c>
      <c r="I606" s="177"/>
      <c r="L606" s="173"/>
      <c r="M606" s="178"/>
      <c r="T606" s="179"/>
      <c r="AT606" s="174" t="s">
        <v>256</v>
      </c>
      <c r="AU606" s="174" t="s">
        <v>85</v>
      </c>
      <c r="AV606" s="14" t="s">
        <v>217</v>
      </c>
      <c r="AW606" s="14" t="s">
        <v>32</v>
      </c>
      <c r="AX606" s="14" t="s">
        <v>83</v>
      </c>
      <c r="AY606" s="174" t="s">
        <v>190</v>
      </c>
    </row>
    <row r="607" spans="2:65" s="12" customFormat="1">
      <c r="B607" s="160"/>
      <c r="D607" s="153" t="s">
        <v>256</v>
      </c>
      <c r="F607" s="162" t="s">
        <v>1700</v>
      </c>
      <c r="H607" s="163">
        <v>19.364000000000001</v>
      </c>
      <c r="I607" s="164"/>
      <c r="L607" s="160"/>
      <c r="M607" s="165"/>
      <c r="T607" s="166"/>
      <c r="AT607" s="161" t="s">
        <v>256</v>
      </c>
      <c r="AU607" s="161" t="s">
        <v>85</v>
      </c>
      <c r="AV607" s="12" t="s">
        <v>85</v>
      </c>
      <c r="AW607" s="12" t="s">
        <v>4</v>
      </c>
      <c r="AX607" s="12" t="s">
        <v>83</v>
      </c>
      <c r="AY607" s="161" t="s">
        <v>190</v>
      </c>
    </row>
    <row r="608" spans="2:65" s="1" customFormat="1" ht="21.75" customHeight="1">
      <c r="B608" s="32"/>
      <c r="C608" s="183" t="s">
        <v>991</v>
      </c>
      <c r="D608" s="183" t="s">
        <v>615</v>
      </c>
      <c r="E608" s="184" t="s">
        <v>869</v>
      </c>
      <c r="F608" s="185" t="s">
        <v>870</v>
      </c>
      <c r="G608" s="186" t="s">
        <v>253</v>
      </c>
      <c r="H608" s="187">
        <v>1489.71</v>
      </c>
      <c r="I608" s="188"/>
      <c r="J608" s="189">
        <f>ROUND(I608*H608,2)</f>
        <v>0</v>
      </c>
      <c r="K608" s="185" t="s">
        <v>197</v>
      </c>
      <c r="L608" s="190"/>
      <c r="M608" s="191" t="s">
        <v>1</v>
      </c>
      <c r="N608" s="192" t="s">
        <v>41</v>
      </c>
      <c r="P608" s="145">
        <f>O608*H608</f>
        <v>0</v>
      </c>
      <c r="Q608" s="145">
        <v>0.13100000000000001</v>
      </c>
      <c r="R608" s="145">
        <f>Q608*H608</f>
        <v>195.15201000000002</v>
      </c>
      <c r="S608" s="145">
        <v>0</v>
      </c>
      <c r="T608" s="146">
        <f>S608*H608</f>
        <v>0</v>
      </c>
      <c r="AR608" s="147" t="s">
        <v>500</v>
      </c>
      <c r="AT608" s="147" t="s">
        <v>615</v>
      </c>
      <c r="AU608" s="147" t="s">
        <v>85</v>
      </c>
      <c r="AY608" s="17" t="s">
        <v>190</v>
      </c>
      <c r="BE608" s="148">
        <f>IF(N608="základní",J608,0)</f>
        <v>0</v>
      </c>
      <c r="BF608" s="148">
        <f>IF(N608="snížená",J608,0)</f>
        <v>0</v>
      </c>
      <c r="BG608" s="148">
        <f>IF(N608="zákl. přenesená",J608,0)</f>
        <v>0</v>
      </c>
      <c r="BH608" s="148">
        <f>IF(N608="sníž. přenesená",J608,0)</f>
        <v>0</v>
      </c>
      <c r="BI608" s="148">
        <f>IF(N608="nulová",J608,0)</f>
        <v>0</v>
      </c>
      <c r="BJ608" s="17" t="s">
        <v>83</v>
      </c>
      <c r="BK608" s="148">
        <f>ROUND(I608*H608,2)</f>
        <v>0</v>
      </c>
      <c r="BL608" s="17" t="s">
        <v>217</v>
      </c>
      <c r="BM608" s="147" t="s">
        <v>1701</v>
      </c>
    </row>
    <row r="609" spans="2:65" s="13" customFormat="1">
      <c r="B609" s="167"/>
      <c r="D609" s="153" t="s">
        <v>256</v>
      </c>
      <c r="E609" s="168" t="s">
        <v>1</v>
      </c>
      <c r="F609" s="169" t="s">
        <v>1671</v>
      </c>
      <c r="H609" s="168" t="s">
        <v>1</v>
      </c>
      <c r="I609" s="170"/>
      <c r="L609" s="167"/>
      <c r="M609" s="171"/>
      <c r="T609" s="172"/>
      <c r="AT609" s="168" t="s">
        <v>256</v>
      </c>
      <c r="AU609" s="168" t="s">
        <v>85</v>
      </c>
      <c r="AV609" s="13" t="s">
        <v>83</v>
      </c>
      <c r="AW609" s="13" t="s">
        <v>32</v>
      </c>
      <c r="AX609" s="13" t="s">
        <v>76</v>
      </c>
      <c r="AY609" s="168" t="s">
        <v>190</v>
      </c>
    </row>
    <row r="610" spans="2:65" s="12" customFormat="1">
      <c r="B610" s="160"/>
      <c r="D610" s="153" t="s">
        <v>256</v>
      </c>
      <c r="E610" s="161" t="s">
        <v>1</v>
      </c>
      <c r="F610" s="162" t="s">
        <v>1672</v>
      </c>
      <c r="H610" s="163">
        <v>665.5</v>
      </c>
      <c r="I610" s="164"/>
      <c r="L610" s="160"/>
      <c r="M610" s="165"/>
      <c r="T610" s="166"/>
      <c r="AT610" s="161" t="s">
        <v>256</v>
      </c>
      <c r="AU610" s="161" t="s">
        <v>85</v>
      </c>
      <c r="AV610" s="12" t="s">
        <v>85</v>
      </c>
      <c r="AW610" s="12" t="s">
        <v>32</v>
      </c>
      <c r="AX610" s="12" t="s">
        <v>76</v>
      </c>
      <c r="AY610" s="161" t="s">
        <v>190</v>
      </c>
    </row>
    <row r="611" spans="2:65" s="12" customFormat="1">
      <c r="B611" s="160"/>
      <c r="D611" s="153" t="s">
        <v>256</v>
      </c>
      <c r="E611" s="161" t="s">
        <v>1</v>
      </c>
      <c r="F611" s="162" t="s">
        <v>1673</v>
      </c>
      <c r="H611" s="163">
        <v>278.5</v>
      </c>
      <c r="I611" s="164"/>
      <c r="L611" s="160"/>
      <c r="M611" s="165"/>
      <c r="T611" s="166"/>
      <c r="AT611" s="161" t="s">
        <v>256</v>
      </c>
      <c r="AU611" s="161" t="s">
        <v>85</v>
      </c>
      <c r="AV611" s="12" t="s">
        <v>85</v>
      </c>
      <c r="AW611" s="12" t="s">
        <v>32</v>
      </c>
      <c r="AX611" s="12" t="s">
        <v>76</v>
      </c>
      <c r="AY611" s="161" t="s">
        <v>190</v>
      </c>
    </row>
    <row r="612" spans="2:65" s="12" customFormat="1">
      <c r="B612" s="160"/>
      <c r="D612" s="153" t="s">
        <v>256</v>
      </c>
      <c r="E612" s="161" t="s">
        <v>1</v>
      </c>
      <c r="F612" s="162" t="s">
        <v>1674</v>
      </c>
      <c r="H612" s="163">
        <v>23</v>
      </c>
      <c r="I612" s="164"/>
      <c r="L612" s="160"/>
      <c r="M612" s="165"/>
      <c r="T612" s="166"/>
      <c r="AT612" s="161" t="s">
        <v>256</v>
      </c>
      <c r="AU612" s="161" t="s">
        <v>85</v>
      </c>
      <c r="AV612" s="12" t="s">
        <v>85</v>
      </c>
      <c r="AW612" s="12" t="s">
        <v>32</v>
      </c>
      <c r="AX612" s="12" t="s">
        <v>76</v>
      </c>
      <c r="AY612" s="161" t="s">
        <v>190</v>
      </c>
    </row>
    <row r="613" spans="2:65" s="12" customFormat="1">
      <c r="B613" s="160"/>
      <c r="D613" s="153" t="s">
        <v>256</v>
      </c>
      <c r="E613" s="161" t="s">
        <v>1</v>
      </c>
      <c r="F613" s="162" t="s">
        <v>1675</v>
      </c>
      <c r="H613" s="163">
        <v>493.5</v>
      </c>
      <c r="I613" s="164"/>
      <c r="L613" s="160"/>
      <c r="M613" s="165"/>
      <c r="T613" s="166"/>
      <c r="AT613" s="161" t="s">
        <v>256</v>
      </c>
      <c r="AU613" s="161" t="s">
        <v>85</v>
      </c>
      <c r="AV613" s="12" t="s">
        <v>85</v>
      </c>
      <c r="AW613" s="12" t="s">
        <v>32</v>
      </c>
      <c r="AX613" s="12" t="s">
        <v>76</v>
      </c>
      <c r="AY613" s="161" t="s">
        <v>190</v>
      </c>
    </row>
    <row r="614" spans="2:65" s="14" customFormat="1">
      <c r="B614" s="173"/>
      <c r="D614" s="153" t="s">
        <v>256</v>
      </c>
      <c r="E614" s="174" t="s">
        <v>1</v>
      </c>
      <c r="F614" s="175" t="s">
        <v>267</v>
      </c>
      <c r="H614" s="176">
        <v>1460.5</v>
      </c>
      <c r="I614" s="177"/>
      <c r="L614" s="173"/>
      <c r="M614" s="178"/>
      <c r="T614" s="179"/>
      <c r="AT614" s="174" t="s">
        <v>256</v>
      </c>
      <c r="AU614" s="174" t="s">
        <v>85</v>
      </c>
      <c r="AV614" s="14" t="s">
        <v>217</v>
      </c>
      <c r="AW614" s="14" t="s">
        <v>32</v>
      </c>
      <c r="AX614" s="14" t="s">
        <v>83</v>
      </c>
      <c r="AY614" s="174" t="s">
        <v>190</v>
      </c>
    </row>
    <row r="615" spans="2:65" s="12" customFormat="1">
      <c r="B615" s="160"/>
      <c r="D615" s="153" t="s">
        <v>256</v>
      </c>
      <c r="F615" s="162" t="s">
        <v>1702</v>
      </c>
      <c r="H615" s="163">
        <v>1489.71</v>
      </c>
      <c r="I615" s="164"/>
      <c r="L615" s="160"/>
      <c r="M615" s="165"/>
      <c r="T615" s="166"/>
      <c r="AT615" s="161" t="s">
        <v>256</v>
      </c>
      <c r="AU615" s="161" t="s">
        <v>85</v>
      </c>
      <c r="AV615" s="12" t="s">
        <v>85</v>
      </c>
      <c r="AW615" s="12" t="s">
        <v>4</v>
      </c>
      <c r="AX615" s="12" t="s">
        <v>83</v>
      </c>
      <c r="AY615" s="161" t="s">
        <v>190</v>
      </c>
    </row>
    <row r="616" spans="2:65" s="1" customFormat="1" ht="21.75" customHeight="1">
      <c r="B616" s="32"/>
      <c r="C616" s="183" t="s">
        <v>997</v>
      </c>
      <c r="D616" s="183" t="s">
        <v>615</v>
      </c>
      <c r="E616" s="184" t="s">
        <v>875</v>
      </c>
      <c r="F616" s="185" t="s">
        <v>876</v>
      </c>
      <c r="G616" s="186" t="s">
        <v>253</v>
      </c>
      <c r="H616" s="187">
        <v>117.935</v>
      </c>
      <c r="I616" s="188"/>
      <c r="J616" s="189">
        <f>ROUND(I616*H616,2)</f>
        <v>0</v>
      </c>
      <c r="K616" s="185" t="s">
        <v>197</v>
      </c>
      <c r="L616" s="190"/>
      <c r="M616" s="191" t="s">
        <v>1</v>
      </c>
      <c r="N616" s="192" t="s">
        <v>41</v>
      </c>
      <c r="P616" s="145">
        <f>O616*H616</f>
        <v>0</v>
      </c>
      <c r="Q616" s="145">
        <v>0.13100000000000001</v>
      </c>
      <c r="R616" s="145">
        <f>Q616*H616</f>
        <v>15.449485000000001</v>
      </c>
      <c r="S616" s="145">
        <v>0</v>
      </c>
      <c r="T616" s="146">
        <f>S616*H616</f>
        <v>0</v>
      </c>
      <c r="AR616" s="147" t="s">
        <v>500</v>
      </c>
      <c r="AT616" s="147" t="s">
        <v>615</v>
      </c>
      <c r="AU616" s="147" t="s">
        <v>85</v>
      </c>
      <c r="AY616" s="17" t="s">
        <v>190</v>
      </c>
      <c r="BE616" s="148">
        <f>IF(N616="základní",J616,0)</f>
        <v>0</v>
      </c>
      <c r="BF616" s="148">
        <f>IF(N616="snížená",J616,0)</f>
        <v>0</v>
      </c>
      <c r="BG616" s="148">
        <f>IF(N616="zákl. přenesená",J616,0)</f>
        <v>0</v>
      </c>
      <c r="BH616" s="148">
        <f>IF(N616="sníž. přenesená",J616,0)</f>
        <v>0</v>
      </c>
      <c r="BI616" s="148">
        <f>IF(N616="nulová",J616,0)</f>
        <v>0</v>
      </c>
      <c r="BJ616" s="17" t="s">
        <v>83</v>
      </c>
      <c r="BK616" s="148">
        <f>ROUND(I616*H616,2)</f>
        <v>0</v>
      </c>
      <c r="BL616" s="17" t="s">
        <v>217</v>
      </c>
      <c r="BM616" s="147" t="s">
        <v>1703</v>
      </c>
    </row>
    <row r="617" spans="2:65" s="13" customFormat="1">
      <c r="B617" s="167"/>
      <c r="D617" s="153" t="s">
        <v>256</v>
      </c>
      <c r="E617" s="168" t="s">
        <v>1</v>
      </c>
      <c r="F617" s="169" t="s">
        <v>1686</v>
      </c>
      <c r="H617" s="168" t="s">
        <v>1</v>
      </c>
      <c r="I617" s="170"/>
      <c r="L617" s="167"/>
      <c r="M617" s="171"/>
      <c r="T617" s="172"/>
      <c r="AT617" s="168" t="s">
        <v>256</v>
      </c>
      <c r="AU617" s="168" t="s">
        <v>85</v>
      </c>
      <c r="AV617" s="13" t="s">
        <v>83</v>
      </c>
      <c r="AW617" s="13" t="s">
        <v>32</v>
      </c>
      <c r="AX617" s="13" t="s">
        <v>76</v>
      </c>
      <c r="AY617" s="168" t="s">
        <v>190</v>
      </c>
    </row>
    <row r="618" spans="2:65" s="12" customFormat="1">
      <c r="B618" s="160"/>
      <c r="D618" s="153" t="s">
        <v>256</v>
      </c>
      <c r="E618" s="161" t="s">
        <v>1</v>
      </c>
      <c r="F618" s="162" t="s">
        <v>1687</v>
      </c>
      <c r="H618" s="163">
        <v>72.5</v>
      </c>
      <c r="I618" s="164"/>
      <c r="L618" s="160"/>
      <c r="M618" s="165"/>
      <c r="T618" s="166"/>
      <c r="AT618" s="161" t="s">
        <v>256</v>
      </c>
      <c r="AU618" s="161" t="s">
        <v>85</v>
      </c>
      <c r="AV618" s="12" t="s">
        <v>85</v>
      </c>
      <c r="AW618" s="12" t="s">
        <v>32</v>
      </c>
      <c r="AX618" s="12" t="s">
        <v>76</v>
      </c>
      <c r="AY618" s="161" t="s">
        <v>190</v>
      </c>
    </row>
    <row r="619" spans="2:65" s="12" customFormat="1">
      <c r="B619" s="160"/>
      <c r="D619" s="153" t="s">
        <v>256</v>
      </c>
      <c r="E619" s="161" t="s">
        <v>1</v>
      </c>
      <c r="F619" s="162" t="s">
        <v>1688</v>
      </c>
      <c r="H619" s="163">
        <v>35.5</v>
      </c>
      <c r="I619" s="164"/>
      <c r="L619" s="160"/>
      <c r="M619" s="165"/>
      <c r="T619" s="166"/>
      <c r="AT619" s="161" t="s">
        <v>256</v>
      </c>
      <c r="AU619" s="161" t="s">
        <v>85</v>
      </c>
      <c r="AV619" s="12" t="s">
        <v>85</v>
      </c>
      <c r="AW619" s="12" t="s">
        <v>32</v>
      </c>
      <c r="AX619" s="12" t="s">
        <v>76</v>
      </c>
      <c r="AY619" s="161" t="s">
        <v>190</v>
      </c>
    </row>
    <row r="620" spans="2:65" s="12" customFormat="1">
      <c r="B620" s="160"/>
      <c r="D620" s="153" t="s">
        <v>256</v>
      </c>
      <c r="E620" s="161" t="s">
        <v>1</v>
      </c>
      <c r="F620" s="162" t="s">
        <v>1689</v>
      </c>
      <c r="H620" s="163">
        <v>1.5</v>
      </c>
      <c r="I620" s="164"/>
      <c r="L620" s="160"/>
      <c r="M620" s="165"/>
      <c r="T620" s="166"/>
      <c r="AT620" s="161" t="s">
        <v>256</v>
      </c>
      <c r="AU620" s="161" t="s">
        <v>85</v>
      </c>
      <c r="AV620" s="12" t="s">
        <v>85</v>
      </c>
      <c r="AW620" s="12" t="s">
        <v>32</v>
      </c>
      <c r="AX620" s="12" t="s">
        <v>76</v>
      </c>
      <c r="AY620" s="161" t="s">
        <v>190</v>
      </c>
    </row>
    <row r="621" spans="2:65" s="12" customFormat="1">
      <c r="B621" s="160"/>
      <c r="D621" s="153" t="s">
        <v>256</v>
      </c>
      <c r="E621" s="161" t="s">
        <v>1</v>
      </c>
      <c r="F621" s="162" t="s">
        <v>1690</v>
      </c>
      <c r="H621" s="163">
        <v>5</v>
      </c>
      <c r="I621" s="164"/>
      <c r="L621" s="160"/>
      <c r="M621" s="165"/>
      <c r="T621" s="166"/>
      <c r="AT621" s="161" t="s">
        <v>256</v>
      </c>
      <c r="AU621" s="161" t="s">
        <v>85</v>
      </c>
      <c r="AV621" s="12" t="s">
        <v>85</v>
      </c>
      <c r="AW621" s="12" t="s">
        <v>32</v>
      </c>
      <c r="AX621" s="12" t="s">
        <v>76</v>
      </c>
      <c r="AY621" s="161" t="s">
        <v>190</v>
      </c>
    </row>
    <row r="622" spans="2:65" s="14" customFormat="1">
      <c r="B622" s="173"/>
      <c r="D622" s="153" t="s">
        <v>256</v>
      </c>
      <c r="E622" s="174" t="s">
        <v>1</v>
      </c>
      <c r="F622" s="175" t="s">
        <v>267</v>
      </c>
      <c r="H622" s="176">
        <v>114.5</v>
      </c>
      <c r="I622" s="177"/>
      <c r="L622" s="173"/>
      <c r="M622" s="178"/>
      <c r="T622" s="179"/>
      <c r="AT622" s="174" t="s">
        <v>256</v>
      </c>
      <c r="AU622" s="174" t="s">
        <v>85</v>
      </c>
      <c r="AV622" s="14" t="s">
        <v>217</v>
      </c>
      <c r="AW622" s="14" t="s">
        <v>32</v>
      </c>
      <c r="AX622" s="14" t="s">
        <v>83</v>
      </c>
      <c r="AY622" s="174" t="s">
        <v>190</v>
      </c>
    </row>
    <row r="623" spans="2:65" s="12" customFormat="1">
      <c r="B623" s="160"/>
      <c r="D623" s="153" t="s">
        <v>256</v>
      </c>
      <c r="F623" s="162" t="s">
        <v>1704</v>
      </c>
      <c r="H623" s="163">
        <v>117.935</v>
      </c>
      <c r="I623" s="164"/>
      <c r="L623" s="160"/>
      <c r="M623" s="165"/>
      <c r="T623" s="166"/>
      <c r="AT623" s="161" t="s">
        <v>256</v>
      </c>
      <c r="AU623" s="161" t="s">
        <v>85</v>
      </c>
      <c r="AV623" s="12" t="s">
        <v>85</v>
      </c>
      <c r="AW623" s="12" t="s">
        <v>4</v>
      </c>
      <c r="AX623" s="12" t="s">
        <v>83</v>
      </c>
      <c r="AY623" s="161" t="s">
        <v>190</v>
      </c>
    </row>
    <row r="624" spans="2:65" s="1" customFormat="1" ht="90" customHeight="1">
      <c r="B624" s="32"/>
      <c r="C624" s="136" t="s">
        <v>1001</v>
      </c>
      <c r="D624" s="136" t="s">
        <v>193</v>
      </c>
      <c r="E624" s="137" t="s">
        <v>881</v>
      </c>
      <c r="F624" s="138" t="s">
        <v>882</v>
      </c>
      <c r="G624" s="139" t="s">
        <v>253</v>
      </c>
      <c r="H624" s="140">
        <v>1677.8</v>
      </c>
      <c r="I624" s="141"/>
      <c r="J624" s="142">
        <f>ROUND(I624*H624,2)</f>
        <v>0</v>
      </c>
      <c r="K624" s="138" t="s">
        <v>197</v>
      </c>
      <c r="L624" s="32"/>
      <c r="M624" s="143" t="s">
        <v>1</v>
      </c>
      <c r="N624" s="144" t="s">
        <v>41</v>
      </c>
      <c r="P624" s="145">
        <f>O624*H624</f>
        <v>0</v>
      </c>
      <c r="Q624" s="145">
        <v>0</v>
      </c>
      <c r="R624" s="145">
        <f>Q624*H624</f>
        <v>0</v>
      </c>
      <c r="S624" s="145">
        <v>0</v>
      </c>
      <c r="T624" s="146">
        <f>S624*H624</f>
        <v>0</v>
      </c>
      <c r="AR624" s="147" t="s">
        <v>217</v>
      </c>
      <c r="AT624" s="147" t="s">
        <v>193</v>
      </c>
      <c r="AU624" s="147" t="s">
        <v>85</v>
      </c>
      <c r="AY624" s="17" t="s">
        <v>190</v>
      </c>
      <c r="BE624" s="148">
        <f>IF(N624="základní",J624,0)</f>
        <v>0</v>
      </c>
      <c r="BF624" s="148">
        <f>IF(N624="snížená",J624,0)</f>
        <v>0</v>
      </c>
      <c r="BG624" s="148">
        <f>IF(N624="zákl. přenesená",J624,0)</f>
        <v>0</v>
      </c>
      <c r="BH624" s="148">
        <f>IF(N624="sníž. přenesená",J624,0)</f>
        <v>0</v>
      </c>
      <c r="BI624" s="148">
        <f>IF(N624="nulová",J624,0)</f>
        <v>0</v>
      </c>
      <c r="BJ624" s="17" t="s">
        <v>83</v>
      </c>
      <c r="BK624" s="148">
        <f>ROUND(I624*H624,2)</f>
        <v>0</v>
      </c>
      <c r="BL624" s="17" t="s">
        <v>217</v>
      </c>
      <c r="BM624" s="147" t="s">
        <v>1705</v>
      </c>
    </row>
    <row r="625" spans="2:65" s="1" customFormat="1">
      <c r="B625" s="32"/>
      <c r="D625" s="149" t="s">
        <v>200</v>
      </c>
      <c r="F625" s="150" t="s">
        <v>884</v>
      </c>
      <c r="I625" s="151"/>
      <c r="L625" s="32"/>
      <c r="M625" s="152"/>
      <c r="T625" s="56"/>
      <c r="AT625" s="17" t="s">
        <v>200</v>
      </c>
      <c r="AU625" s="17" t="s">
        <v>85</v>
      </c>
    </row>
    <row r="626" spans="2:65" s="12" customFormat="1">
      <c r="B626" s="160"/>
      <c r="D626" s="153" t="s">
        <v>256</v>
      </c>
      <c r="E626" s="161" t="s">
        <v>1</v>
      </c>
      <c r="F626" s="162" t="s">
        <v>1706</v>
      </c>
      <c r="H626" s="163">
        <v>1677.8</v>
      </c>
      <c r="I626" s="164"/>
      <c r="L626" s="160"/>
      <c r="M626" s="165"/>
      <c r="T626" s="166"/>
      <c r="AT626" s="161" t="s">
        <v>256</v>
      </c>
      <c r="AU626" s="161" t="s">
        <v>85</v>
      </c>
      <c r="AV626" s="12" t="s">
        <v>85</v>
      </c>
      <c r="AW626" s="12" t="s">
        <v>32</v>
      </c>
      <c r="AX626" s="12" t="s">
        <v>83</v>
      </c>
      <c r="AY626" s="161" t="s">
        <v>190</v>
      </c>
    </row>
    <row r="627" spans="2:65" s="1" customFormat="1" ht="78" customHeight="1">
      <c r="B627" s="32"/>
      <c r="C627" s="136" t="s">
        <v>1010</v>
      </c>
      <c r="D627" s="136" t="s">
        <v>193</v>
      </c>
      <c r="E627" s="137" t="s">
        <v>1707</v>
      </c>
      <c r="F627" s="138" t="s">
        <v>1708</v>
      </c>
      <c r="G627" s="139" t="s">
        <v>253</v>
      </c>
      <c r="H627" s="140">
        <v>251</v>
      </c>
      <c r="I627" s="141"/>
      <c r="J627" s="142">
        <f>ROUND(I627*H627,2)</f>
        <v>0</v>
      </c>
      <c r="K627" s="138" t="s">
        <v>197</v>
      </c>
      <c r="L627" s="32"/>
      <c r="M627" s="143" t="s">
        <v>1</v>
      </c>
      <c r="N627" s="144" t="s">
        <v>41</v>
      </c>
      <c r="P627" s="145">
        <f>O627*H627</f>
        <v>0</v>
      </c>
      <c r="Q627" s="145">
        <v>0.11162</v>
      </c>
      <c r="R627" s="145">
        <f>Q627*H627</f>
        <v>28.01662</v>
      </c>
      <c r="S627" s="145">
        <v>0</v>
      </c>
      <c r="T627" s="146">
        <f>S627*H627</f>
        <v>0</v>
      </c>
      <c r="AR627" s="147" t="s">
        <v>217</v>
      </c>
      <c r="AT627" s="147" t="s">
        <v>193</v>
      </c>
      <c r="AU627" s="147" t="s">
        <v>85</v>
      </c>
      <c r="AY627" s="17" t="s">
        <v>190</v>
      </c>
      <c r="BE627" s="148">
        <f>IF(N627="základní",J627,0)</f>
        <v>0</v>
      </c>
      <c r="BF627" s="148">
        <f>IF(N627="snížená",J627,0)</f>
        <v>0</v>
      </c>
      <c r="BG627" s="148">
        <f>IF(N627="zákl. přenesená",J627,0)</f>
        <v>0</v>
      </c>
      <c r="BH627" s="148">
        <f>IF(N627="sníž. přenesená",J627,0)</f>
        <v>0</v>
      </c>
      <c r="BI627" s="148">
        <f>IF(N627="nulová",J627,0)</f>
        <v>0</v>
      </c>
      <c r="BJ627" s="17" t="s">
        <v>83</v>
      </c>
      <c r="BK627" s="148">
        <f>ROUND(I627*H627,2)</f>
        <v>0</v>
      </c>
      <c r="BL627" s="17" t="s">
        <v>217</v>
      </c>
      <c r="BM627" s="147" t="s">
        <v>1709</v>
      </c>
    </row>
    <row r="628" spans="2:65" s="1" customFormat="1">
      <c r="B628" s="32"/>
      <c r="D628" s="149" t="s">
        <v>200</v>
      </c>
      <c r="F628" s="150" t="s">
        <v>1710</v>
      </c>
      <c r="I628" s="151"/>
      <c r="L628" s="32"/>
      <c r="M628" s="152"/>
      <c r="T628" s="56"/>
      <c r="AT628" s="17" t="s">
        <v>200</v>
      </c>
      <c r="AU628" s="17" t="s">
        <v>85</v>
      </c>
    </row>
    <row r="629" spans="2:65" s="13" customFormat="1">
      <c r="B629" s="167"/>
      <c r="D629" s="153" t="s">
        <v>256</v>
      </c>
      <c r="E629" s="168" t="s">
        <v>1</v>
      </c>
      <c r="F629" s="169" t="s">
        <v>1599</v>
      </c>
      <c r="H629" s="168" t="s">
        <v>1</v>
      </c>
      <c r="I629" s="170"/>
      <c r="L629" s="167"/>
      <c r="M629" s="171"/>
      <c r="T629" s="172"/>
      <c r="AT629" s="168" t="s">
        <v>256</v>
      </c>
      <c r="AU629" s="168" t="s">
        <v>85</v>
      </c>
      <c r="AV629" s="13" t="s">
        <v>83</v>
      </c>
      <c r="AW629" s="13" t="s">
        <v>32</v>
      </c>
      <c r="AX629" s="13" t="s">
        <v>76</v>
      </c>
      <c r="AY629" s="168" t="s">
        <v>190</v>
      </c>
    </row>
    <row r="630" spans="2:65" s="12" customFormat="1">
      <c r="B630" s="160"/>
      <c r="D630" s="153" t="s">
        <v>256</v>
      </c>
      <c r="E630" s="161" t="s">
        <v>1</v>
      </c>
      <c r="F630" s="162" t="s">
        <v>1600</v>
      </c>
      <c r="H630" s="163">
        <v>88</v>
      </c>
      <c r="I630" s="164"/>
      <c r="L630" s="160"/>
      <c r="M630" s="165"/>
      <c r="T630" s="166"/>
      <c r="AT630" s="161" t="s">
        <v>256</v>
      </c>
      <c r="AU630" s="161" t="s">
        <v>85</v>
      </c>
      <c r="AV630" s="12" t="s">
        <v>85</v>
      </c>
      <c r="AW630" s="12" t="s">
        <v>32</v>
      </c>
      <c r="AX630" s="12" t="s">
        <v>76</v>
      </c>
      <c r="AY630" s="161" t="s">
        <v>190</v>
      </c>
    </row>
    <row r="631" spans="2:65" s="12" customFormat="1">
      <c r="B631" s="160"/>
      <c r="D631" s="153" t="s">
        <v>256</v>
      </c>
      <c r="E631" s="161" t="s">
        <v>1</v>
      </c>
      <c r="F631" s="162" t="s">
        <v>1601</v>
      </c>
      <c r="H631" s="163">
        <v>104</v>
      </c>
      <c r="I631" s="164"/>
      <c r="L631" s="160"/>
      <c r="M631" s="165"/>
      <c r="T631" s="166"/>
      <c r="AT631" s="161" t="s">
        <v>256</v>
      </c>
      <c r="AU631" s="161" t="s">
        <v>85</v>
      </c>
      <c r="AV631" s="12" t="s">
        <v>85</v>
      </c>
      <c r="AW631" s="12" t="s">
        <v>32</v>
      </c>
      <c r="AX631" s="12" t="s">
        <v>76</v>
      </c>
      <c r="AY631" s="161" t="s">
        <v>190</v>
      </c>
    </row>
    <row r="632" spans="2:65" s="12" customFormat="1">
      <c r="B632" s="160"/>
      <c r="D632" s="153" t="s">
        <v>256</v>
      </c>
      <c r="E632" s="161" t="s">
        <v>1</v>
      </c>
      <c r="F632" s="162" t="s">
        <v>1602</v>
      </c>
      <c r="H632" s="163">
        <v>59</v>
      </c>
      <c r="I632" s="164"/>
      <c r="L632" s="160"/>
      <c r="M632" s="165"/>
      <c r="T632" s="166"/>
      <c r="AT632" s="161" t="s">
        <v>256</v>
      </c>
      <c r="AU632" s="161" t="s">
        <v>85</v>
      </c>
      <c r="AV632" s="12" t="s">
        <v>85</v>
      </c>
      <c r="AW632" s="12" t="s">
        <v>32</v>
      </c>
      <c r="AX632" s="12" t="s">
        <v>76</v>
      </c>
      <c r="AY632" s="161" t="s">
        <v>190</v>
      </c>
    </row>
    <row r="633" spans="2:65" s="14" customFormat="1">
      <c r="B633" s="173"/>
      <c r="D633" s="153" t="s">
        <v>256</v>
      </c>
      <c r="E633" s="174" t="s">
        <v>1</v>
      </c>
      <c r="F633" s="175" t="s">
        <v>267</v>
      </c>
      <c r="H633" s="176">
        <v>251</v>
      </c>
      <c r="I633" s="177"/>
      <c r="L633" s="173"/>
      <c r="M633" s="178"/>
      <c r="T633" s="179"/>
      <c r="AT633" s="174" t="s">
        <v>256</v>
      </c>
      <c r="AU633" s="174" t="s">
        <v>85</v>
      </c>
      <c r="AV633" s="14" t="s">
        <v>217</v>
      </c>
      <c r="AW633" s="14" t="s">
        <v>32</v>
      </c>
      <c r="AX633" s="14" t="s">
        <v>83</v>
      </c>
      <c r="AY633" s="174" t="s">
        <v>190</v>
      </c>
    </row>
    <row r="634" spans="2:65" s="1" customFormat="1" ht="21.75" customHeight="1">
      <c r="B634" s="32"/>
      <c r="C634" s="183" t="s">
        <v>1015</v>
      </c>
      <c r="D634" s="183" t="s">
        <v>615</v>
      </c>
      <c r="E634" s="184" t="s">
        <v>1711</v>
      </c>
      <c r="F634" s="185" t="s">
        <v>1712</v>
      </c>
      <c r="G634" s="186" t="s">
        <v>253</v>
      </c>
      <c r="H634" s="187">
        <v>258.52999999999997</v>
      </c>
      <c r="I634" s="188"/>
      <c r="J634" s="189">
        <f>ROUND(I634*H634,2)</f>
        <v>0</v>
      </c>
      <c r="K634" s="185" t="s">
        <v>197</v>
      </c>
      <c r="L634" s="190"/>
      <c r="M634" s="191" t="s">
        <v>1</v>
      </c>
      <c r="N634" s="192" t="s">
        <v>41</v>
      </c>
      <c r="P634" s="145">
        <f>O634*H634</f>
        <v>0</v>
      </c>
      <c r="Q634" s="145">
        <v>0.17599999999999999</v>
      </c>
      <c r="R634" s="145">
        <f>Q634*H634</f>
        <v>45.501279999999994</v>
      </c>
      <c r="S634" s="145">
        <v>0</v>
      </c>
      <c r="T634" s="146">
        <f>S634*H634</f>
        <v>0</v>
      </c>
      <c r="AR634" s="147" t="s">
        <v>500</v>
      </c>
      <c r="AT634" s="147" t="s">
        <v>615</v>
      </c>
      <c r="AU634" s="147" t="s">
        <v>85</v>
      </c>
      <c r="AY634" s="17" t="s">
        <v>190</v>
      </c>
      <c r="BE634" s="148">
        <f>IF(N634="základní",J634,0)</f>
        <v>0</v>
      </c>
      <c r="BF634" s="148">
        <f>IF(N634="snížená",J634,0)</f>
        <v>0</v>
      </c>
      <c r="BG634" s="148">
        <f>IF(N634="zákl. přenesená",J634,0)</f>
        <v>0</v>
      </c>
      <c r="BH634" s="148">
        <f>IF(N634="sníž. přenesená",J634,0)</f>
        <v>0</v>
      </c>
      <c r="BI634" s="148">
        <f>IF(N634="nulová",J634,0)</f>
        <v>0</v>
      </c>
      <c r="BJ634" s="17" t="s">
        <v>83</v>
      </c>
      <c r="BK634" s="148">
        <f>ROUND(I634*H634,2)</f>
        <v>0</v>
      </c>
      <c r="BL634" s="17" t="s">
        <v>217</v>
      </c>
      <c r="BM634" s="147" t="s">
        <v>1713</v>
      </c>
    </row>
    <row r="635" spans="2:65" s="13" customFormat="1">
      <c r="B635" s="167"/>
      <c r="D635" s="153" t="s">
        <v>256</v>
      </c>
      <c r="E635" s="168" t="s">
        <v>1</v>
      </c>
      <c r="F635" s="169" t="s">
        <v>1714</v>
      </c>
      <c r="H635" s="168" t="s">
        <v>1</v>
      </c>
      <c r="I635" s="170"/>
      <c r="L635" s="167"/>
      <c r="M635" s="171"/>
      <c r="T635" s="172"/>
      <c r="AT635" s="168" t="s">
        <v>256</v>
      </c>
      <c r="AU635" s="168" t="s">
        <v>85</v>
      </c>
      <c r="AV635" s="13" t="s">
        <v>83</v>
      </c>
      <c r="AW635" s="13" t="s">
        <v>32</v>
      </c>
      <c r="AX635" s="13" t="s">
        <v>76</v>
      </c>
      <c r="AY635" s="168" t="s">
        <v>190</v>
      </c>
    </row>
    <row r="636" spans="2:65" s="12" customFormat="1">
      <c r="B636" s="160"/>
      <c r="D636" s="153" t="s">
        <v>256</v>
      </c>
      <c r="E636" s="161" t="s">
        <v>1</v>
      </c>
      <c r="F636" s="162" t="s">
        <v>1600</v>
      </c>
      <c r="H636" s="163">
        <v>88</v>
      </c>
      <c r="I636" s="164"/>
      <c r="L636" s="160"/>
      <c r="M636" s="165"/>
      <c r="T636" s="166"/>
      <c r="AT636" s="161" t="s">
        <v>256</v>
      </c>
      <c r="AU636" s="161" t="s">
        <v>85</v>
      </c>
      <c r="AV636" s="12" t="s">
        <v>85</v>
      </c>
      <c r="AW636" s="12" t="s">
        <v>32</v>
      </c>
      <c r="AX636" s="12" t="s">
        <v>76</v>
      </c>
      <c r="AY636" s="161" t="s">
        <v>190</v>
      </c>
    </row>
    <row r="637" spans="2:65" s="12" customFormat="1">
      <c r="B637" s="160"/>
      <c r="D637" s="153" t="s">
        <v>256</v>
      </c>
      <c r="E637" s="161" t="s">
        <v>1</v>
      </c>
      <c r="F637" s="162" t="s">
        <v>1601</v>
      </c>
      <c r="H637" s="163">
        <v>104</v>
      </c>
      <c r="I637" s="164"/>
      <c r="L637" s="160"/>
      <c r="M637" s="165"/>
      <c r="T637" s="166"/>
      <c r="AT637" s="161" t="s">
        <v>256</v>
      </c>
      <c r="AU637" s="161" t="s">
        <v>85</v>
      </c>
      <c r="AV637" s="12" t="s">
        <v>85</v>
      </c>
      <c r="AW637" s="12" t="s">
        <v>32</v>
      </c>
      <c r="AX637" s="12" t="s">
        <v>76</v>
      </c>
      <c r="AY637" s="161" t="s">
        <v>190</v>
      </c>
    </row>
    <row r="638" spans="2:65" s="12" customFormat="1">
      <c r="B638" s="160"/>
      <c r="D638" s="153" t="s">
        <v>256</v>
      </c>
      <c r="E638" s="161" t="s">
        <v>1</v>
      </c>
      <c r="F638" s="162" t="s">
        <v>1602</v>
      </c>
      <c r="H638" s="163">
        <v>59</v>
      </c>
      <c r="I638" s="164"/>
      <c r="L638" s="160"/>
      <c r="M638" s="165"/>
      <c r="T638" s="166"/>
      <c r="AT638" s="161" t="s">
        <v>256</v>
      </c>
      <c r="AU638" s="161" t="s">
        <v>85</v>
      </c>
      <c r="AV638" s="12" t="s">
        <v>85</v>
      </c>
      <c r="AW638" s="12" t="s">
        <v>32</v>
      </c>
      <c r="AX638" s="12" t="s">
        <v>76</v>
      </c>
      <c r="AY638" s="161" t="s">
        <v>190</v>
      </c>
    </row>
    <row r="639" spans="2:65" s="14" customFormat="1">
      <c r="B639" s="173"/>
      <c r="D639" s="153" t="s">
        <v>256</v>
      </c>
      <c r="E639" s="174" t="s">
        <v>1</v>
      </c>
      <c r="F639" s="175" t="s">
        <v>267</v>
      </c>
      <c r="H639" s="176">
        <v>251</v>
      </c>
      <c r="I639" s="177"/>
      <c r="L639" s="173"/>
      <c r="M639" s="178"/>
      <c r="T639" s="179"/>
      <c r="AT639" s="174" t="s">
        <v>256</v>
      </c>
      <c r="AU639" s="174" t="s">
        <v>85</v>
      </c>
      <c r="AV639" s="14" t="s">
        <v>217</v>
      </c>
      <c r="AW639" s="14" t="s">
        <v>32</v>
      </c>
      <c r="AX639" s="14" t="s">
        <v>83</v>
      </c>
      <c r="AY639" s="174" t="s">
        <v>190</v>
      </c>
    </row>
    <row r="640" spans="2:65" s="12" customFormat="1">
      <c r="B640" s="160"/>
      <c r="D640" s="153" t="s">
        <v>256</v>
      </c>
      <c r="F640" s="162" t="s">
        <v>1715</v>
      </c>
      <c r="H640" s="163">
        <v>258.52999999999997</v>
      </c>
      <c r="I640" s="164"/>
      <c r="L640" s="160"/>
      <c r="M640" s="165"/>
      <c r="T640" s="166"/>
      <c r="AT640" s="161" t="s">
        <v>256</v>
      </c>
      <c r="AU640" s="161" t="s">
        <v>85</v>
      </c>
      <c r="AV640" s="12" t="s">
        <v>85</v>
      </c>
      <c r="AW640" s="12" t="s">
        <v>4</v>
      </c>
      <c r="AX640" s="12" t="s">
        <v>83</v>
      </c>
      <c r="AY640" s="161" t="s">
        <v>190</v>
      </c>
    </row>
    <row r="641" spans="2:65" s="11" customFormat="1" ht="22.9" customHeight="1">
      <c r="B641" s="124"/>
      <c r="D641" s="125" t="s">
        <v>75</v>
      </c>
      <c r="E641" s="134" t="s">
        <v>500</v>
      </c>
      <c r="F641" s="134" t="s">
        <v>891</v>
      </c>
      <c r="I641" s="127"/>
      <c r="J641" s="135">
        <f>BK641</f>
        <v>0</v>
      </c>
      <c r="L641" s="124"/>
      <c r="M641" s="129"/>
      <c r="P641" s="130">
        <f>SUM(P642:P676)</f>
        <v>0</v>
      </c>
      <c r="R641" s="130">
        <f>SUM(R642:R676)</f>
        <v>6.8597200000000003</v>
      </c>
      <c r="T641" s="131">
        <f>SUM(T642:T676)</f>
        <v>0</v>
      </c>
      <c r="AR641" s="125" t="s">
        <v>83</v>
      </c>
      <c r="AT641" s="132" t="s">
        <v>75</v>
      </c>
      <c r="AU641" s="132" t="s">
        <v>83</v>
      </c>
      <c r="AY641" s="125" t="s">
        <v>190</v>
      </c>
      <c r="BK641" s="133">
        <f>SUM(BK642:BK676)</f>
        <v>0</v>
      </c>
    </row>
    <row r="642" spans="2:65" s="1" customFormat="1" ht="37.9" customHeight="1">
      <c r="B642" s="32"/>
      <c r="C642" s="136" t="s">
        <v>1021</v>
      </c>
      <c r="D642" s="136" t="s">
        <v>193</v>
      </c>
      <c r="E642" s="137" t="s">
        <v>893</v>
      </c>
      <c r="F642" s="138" t="s">
        <v>894</v>
      </c>
      <c r="G642" s="139" t="s">
        <v>271</v>
      </c>
      <c r="H642" s="140">
        <v>5</v>
      </c>
      <c r="I642" s="141"/>
      <c r="J642" s="142">
        <f>ROUND(I642*H642,2)</f>
        <v>0</v>
      </c>
      <c r="K642" s="138" t="s">
        <v>197</v>
      </c>
      <c r="L642" s="32"/>
      <c r="M642" s="143" t="s">
        <v>1</v>
      </c>
      <c r="N642" s="144" t="s">
        <v>41</v>
      </c>
      <c r="P642" s="145">
        <f>O642*H642</f>
        <v>0</v>
      </c>
      <c r="Q642" s="145">
        <v>6.9999999999999994E-5</v>
      </c>
      <c r="R642" s="145">
        <f>Q642*H642</f>
        <v>3.4999999999999994E-4</v>
      </c>
      <c r="S642" s="145">
        <v>0</v>
      </c>
      <c r="T642" s="146">
        <f>S642*H642</f>
        <v>0</v>
      </c>
      <c r="AR642" s="147" t="s">
        <v>217</v>
      </c>
      <c r="AT642" s="147" t="s">
        <v>193</v>
      </c>
      <c r="AU642" s="147" t="s">
        <v>85</v>
      </c>
      <c r="AY642" s="17" t="s">
        <v>190</v>
      </c>
      <c r="BE642" s="148">
        <f>IF(N642="základní",J642,0)</f>
        <v>0</v>
      </c>
      <c r="BF642" s="148">
        <f>IF(N642="snížená",J642,0)</f>
        <v>0</v>
      </c>
      <c r="BG642" s="148">
        <f>IF(N642="zákl. přenesená",J642,0)</f>
        <v>0</v>
      </c>
      <c r="BH642" s="148">
        <f>IF(N642="sníž. přenesená",J642,0)</f>
        <v>0</v>
      </c>
      <c r="BI642" s="148">
        <f>IF(N642="nulová",J642,0)</f>
        <v>0</v>
      </c>
      <c r="BJ642" s="17" t="s">
        <v>83</v>
      </c>
      <c r="BK642" s="148">
        <f>ROUND(I642*H642,2)</f>
        <v>0</v>
      </c>
      <c r="BL642" s="17" t="s">
        <v>217</v>
      </c>
      <c r="BM642" s="147" t="s">
        <v>1716</v>
      </c>
    </row>
    <row r="643" spans="2:65" s="1" customFormat="1">
      <c r="B643" s="32"/>
      <c r="D643" s="149" t="s">
        <v>200</v>
      </c>
      <c r="F643" s="150" t="s">
        <v>896</v>
      </c>
      <c r="I643" s="151"/>
      <c r="L643" s="32"/>
      <c r="M643" s="152"/>
      <c r="T643" s="56"/>
      <c r="AT643" s="17" t="s">
        <v>200</v>
      </c>
      <c r="AU643" s="17" t="s">
        <v>85</v>
      </c>
    </row>
    <row r="644" spans="2:65" s="12" customFormat="1">
      <c r="B644" s="160"/>
      <c r="D644" s="153" t="s">
        <v>256</v>
      </c>
      <c r="E644" s="161" t="s">
        <v>1</v>
      </c>
      <c r="F644" s="162" t="s">
        <v>1717</v>
      </c>
      <c r="H644" s="163">
        <v>5</v>
      </c>
      <c r="I644" s="164"/>
      <c r="L644" s="160"/>
      <c r="M644" s="165"/>
      <c r="T644" s="166"/>
      <c r="AT644" s="161" t="s">
        <v>256</v>
      </c>
      <c r="AU644" s="161" t="s">
        <v>85</v>
      </c>
      <c r="AV644" s="12" t="s">
        <v>85</v>
      </c>
      <c r="AW644" s="12" t="s">
        <v>32</v>
      </c>
      <c r="AX644" s="12" t="s">
        <v>83</v>
      </c>
      <c r="AY644" s="161" t="s">
        <v>190</v>
      </c>
    </row>
    <row r="645" spans="2:65" s="1" customFormat="1" ht="24.2" customHeight="1">
      <c r="B645" s="32"/>
      <c r="C645" s="183" t="s">
        <v>1027</v>
      </c>
      <c r="D645" s="183" t="s">
        <v>615</v>
      </c>
      <c r="E645" s="184" t="s">
        <v>899</v>
      </c>
      <c r="F645" s="185" t="s">
        <v>900</v>
      </c>
      <c r="G645" s="186" t="s">
        <v>271</v>
      </c>
      <c r="H645" s="187">
        <v>5.0750000000000002</v>
      </c>
      <c r="I645" s="188"/>
      <c r="J645" s="189">
        <f>ROUND(I645*H645,2)</f>
        <v>0</v>
      </c>
      <c r="K645" s="185" t="s">
        <v>197</v>
      </c>
      <c r="L645" s="190"/>
      <c r="M645" s="191" t="s">
        <v>1</v>
      </c>
      <c r="N645" s="192" t="s">
        <v>41</v>
      </c>
      <c r="P645" s="145">
        <f>O645*H645</f>
        <v>0</v>
      </c>
      <c r="Q645" s="145">
        <v>0.01</v>
      </c>
      <c r="R645" s="145">
        <f>Q645*H645</f>
        <v>5.0750000000000003E-2</v>
      </c>
      <c r="S645" s="145">
        <v>0</v>
      </c>
      <c r="T645" s="146">
        <f>S645*H645</f>
        <v>0</v>
      </c>
      <c r="AR645" s="147" t="s">
        <v>500</v>
      </c>
      <c r="AT645" s="147" t="s">
        <v>615</v>
      </c>
      <c r="AU645" s="147" t="s">
        <v>85</v>
      </c>
      <c r="AY645" s="17" t="s">
        <v>190</v>
      </c>
      <c r="BE645" s="148">
        <f>IF(N645="základní",J645,0)</f>
        <v>0</v>
      </c>
      <c r="BF645" s="148">
        <f>IF(N645="snížená",J645,0)</f>
        <v>0</v>
      </c>
      <c r="BG645" s="148">
        <f>IF(N645="zákl. přenesená",J645,0)</f>
        <v>0</v>
      </c>
      <c r="BH645" s="148">
        <f>IF(N645="sníž. přenesená",J645,0)</f>
        <v>0</v>
      </c>
      <c r="BI645" s="148">
        <f>IF(N645="nulová",J645,0)</f>
        <v>0</v>
      </c>
      <c r="BJ645" s="17" t="s">
        <v>83</v>
      </c>
      <c r="BK645" s="148">
        <f>ROUND(I645*H645,2)</f>
        <v>0</v>
      </c>
      <c r="BL645" s="17" t="s">
        <v>217</v>
      </c>
      <c r="BM645" s="147" t="s">
        <v>1718</v>
      </c>
    </row>
    <row r="646" spans="2:65" s="12" customFormat="1">
      <c r="B646" s="160"/>
      <c r="D646" s="153" t="s">
        <v>256</v>
      </c>
      <c r="F646" s="162" t="s">
        <v>1719</v>
      </c>
      <c r="H646" s="163">
        <v>5.0750000000000002</v>
      </c>
      <c r="I646" s="164"/>
      <c r="L646" s="160"/>
      <c r="M646" s="165"/>
      <c r="T646" s="166"/>
      <c r="AT646" s="161" t="s">
        <v>256</v>
      </c>
      <c r="AU646" s="161" t="s">
        <v>85</v>
      </c>
      <c r="AV646" s="12" t="s">
        <v>85</v>
      </c>
      <c r="AW646" s="12" t="s">
        <v>4</v>
      </c>
      <c r="AX646" s="12" t="s">
        <v>83</v>
      </c>
      <c r="AY646" s="161" t="s">
        <v>190</v>
      </c>
    </row>
    <row r="647" spans="2:65" s="1" customFormat="1" ht="24.2" customHeight="1">
      <c r="B647" s="32"/>
      <c r="C647" s="183" t="s">
        <v>94</v>
      </c>
      <c r="D647" s="183" t="s">
        <v>615</v>
      </c>
      <c r="E647" s="184" t="s">
        <v>904</v>
      </c>
      <c r="F647" s="185" t="s">
        <v>905</v>
      </c>
      <c r="G647" s="186" t="s">
        <v>271</v>
      </c>
      <c r="H647" s="187">
        <v>5.0750000000000002</v>
      </c>
      <c r="I647" s="188"/>
      <c r="J647" s="189">
        <f>ROUND(I647*H647,2)</f>
        <v>0</v>
      </c>
      <c r="K647" s="185" t="s">
        <v>197</v>
      </c>
      <c r="L647" s="190"/>
      <c r="M647" s="191" t="s">
        <v>1</v>
      </c>
      <c r="N647" s="192" t="s">
        <v>41</v>
      </c>
      <c r="P647" s="145">
        <f>O647*H647</f>
        <v>0</v>
      </c>
      <c r="Q647" s="145">
        <v>0.01</v>
      </c>
      <c r="R647" s="145">
        <f>Q647*H647</f>
        <v>5.0750000000000003E-2</v>
      </c>
      <c r="S647" s="145">
        <v>0</v>
      </c>
      <c r="T647" s="146">
        <f>S647*H647</f>
        <v>0</v>
      </c>
      <c r="AR647" s="147" t="s">
        <v>500</v>
      </c>
      <c r="AT647" s="147" t="s">
        <v>615</v>
      </c>
      <c r="AU647" s="147" t="s">
        <v>85</v>
      </c>
      <c r="AY647" s="17" t="s">
        <v>190</v>
      </c>
      <c r="BE647" s="148">
        <f>IF(N647="základní",J647,0)</f>
        <v>0</v>
      </c>
      <c r="BF647" s="148">
        <f>IF(N647="snížená",J647,0)</f>
        <v>0</v>
      </c>
      <c r="BG647" s="148">
        <f>IF(N647="zákl. přenesená",J647,0)</f>
        <v>0</v>
      </c>
      <c r="BH647" s="148">
        <f>IF(N647="sníž. přenesená",J647,0)</f>
        <v>0</v>
      </c>
      <c r="BI647" s="148">
        <f>IF(N647="nulová",J647,0)</f>
        <v>0</v>
      </c>
      <c r="BJ647" s="17" t="s">
        <v>83</v>
      </c>
      <c r="BK647" s="148">
        <f>ROUND(I647*H647,2)</f>
        <v>0</v>
      </c>
      <c r="BL647" s="17" t="s">
        <v>217</v>
      </c>
      <c r="BM647" s="147" t="s">
        <v>1720</v>
      </c>
    </row>
    <row r="648" spans="2:65" s="12" customFormat="1">
      <c r="B648" s="160"/>
      <c r="D648" s="153" t="s">
        <v>256</v>
      </c>
      <c r="F648" s="162" t="s">
        <v>1719</v>
      </c>
      <c r="H648" s="163">
        <v>5.0750000000000002</v>
      </c>
      <c r="I648" s="164"/>
      <c r="L648" s="160"/>
      <c r="M648" s="165"/>
      <c r="T648" s="166"/>
      <c r="AT648" s="161" t="s">
        <v>256</v>
      </c>
      <c r="AU648" s="161" t="s">
        <v>85</v>
      </c>
      <c r="AV648" s="12" t="s">
        <v>85</v>
      </c>
      <c r="AW648" s="12" t="s">
        <v>4</v>
      </c>
      <c r="AX648" s="12" t="s">
        <v>83</v>
      </c>
      <c r="AY648" s="161" t="s">
        <v>190</v>
      </c>
    </row>
    <row r="649" spans="2:65" s="1" customFormat="1" ht="49.15" customHeight="1">
      <c r="B649" s="32"/>
      <c r="C649" s="136" t="s">
        <v>98</v>
      </c>
      <c r="D649" s="136" t="s">
        <v>193</v>
      </c>
      <c r="E649" s="137" t="s">
        <v>1721</v>
      </c>
      <c r="F649" s="138" t="s">
        <v>1722</v>
      </c>
      <c r="G649" s="139" t="s">
        <v>271</v>
      </c>
      <c r="H649" s="140">
        <v>3</v>
      </c>
      <c r="I649" s="141"/>
      <c r="J649" s="142">
        <f>ROUND(I649*H649,2)</f>
        <v>0</v>
      </c>
      <c r="K649" s="138" t="s">
        <v>197</v>
      </c>
      <c r="L649" s="32"/>
      <c r="M649" s="143" t="s">
        <v>1</v>
      </c>
      <c r="N649" s="144" t="s">
        <v>41</v>
      </c>
      <c r="P649" s="145">
        <f>O649*H649</f>
        <v>0</v>
      </c>
      <c r="Q649" s="145">
        <v>0.17612</v>
      </c>
      <c r="R649" s="145">
        <f>Q649*H649</f>
        <v>0.52835999999999994</v>
      </c>
      <c r="S649" s="145">
        <v>0</v>
      </c>
      <c r="T649" s="146">
        <f>S649*H649</f>
        <v>0</v>
      </c>
      <c r="AR649" s="147" t="s">
        <v>217</v>
      </c>
      <c r="AT649" s="147" t="s">
        <v>193</v>
      </c>
      <c r="AU649" s="147" t="s">
        <v>85</v>
      </c>
      <c r="AY649" s="17" t="s">
        <v>190</v>
      </c>
      <c r="BE649" s="148">
        <f>IF(N649="základní",J649,0)</f>
        <v>0</v>
      </c>
      <c r="BF649" s="148">
        <f>IF(N649="snížená",J649,0)</f>
        <v>0</v>
      </c>
      <c r="BG649" s="148">
        <f>IF(N649="zákl. přenesená",J649,0)</f>
        <v>0</v>
      </c>
      <c r="BH649" s="148">
        <f>IF(N649="sníž. přenesená",J649,0)</f>
        <v>0</v>
      </c>
      <c r="BI649" s="148">
        <f>IF(N649="nulová",J649,0)</f>
        <v>0</v>
      </c>
      <c r="BJ649" s="17" t="s">
        <v>83</v>
      </c>
      <c r="BK649" s="148">
        <f>ROUND(I649*H649,2)</f>
        <v>0</v>
      </c>
      <c r="BL649" s="17" t="s">
        <v>217</v>
      </c>
      <c r="BM649" s="147" t="s">
        <v>1723</v>
      </c>
    </row>
    <row r="650" spans="2:65" s="1" customFormat="1">
      <c r="B650" s="32"/>
      <c r="D650" s="149" t="s">
        <v>200</v>
      </c>
      <c r="F650" s="150" t="s">
        <v>1724</v>
      </c>
      <c r="I650" s="151"/>
      <c r="L650" s="32"/>
      <c r="M650" s="152"/>
      <c r="T650" s="56"/>
      <c r="AT650" s="17" t="s">
        <v>200</v>
      </c>
      <c r="AU650" s="17" t="s">
        <v>85</v>
      </c>
    </row>
    <row r="651" spans="2:65" s="12" customFormat="1">
      <c r="B651" s="160"/>
      <c r="D651" s="153" t="s">
        <v>256</v>
      </c>
      <c r="E651" s="161" t="s">
        <v>1</v>
      </c>
      <c r="F651" s="162" t="s">
        <v>1725</v>
      </c>
      <c r="H651" s="163">
        <v>3</v>
      </c>
      <c r="I651" s="164"/>
      <c r="L651" s="160"/>
      <c r="M651" s="165"/>
      <c r="T651" s="166"/>
      <c r="AT651" s="161" t="s">
        <v>256</v>
      </c>
      <c r="AU651" s="161" t="s">
        <v>85</v>
      </c>
      <c r="AV651" s="12" t="s">
        <v>85</v>
      </c>
      <c r="AW651" s="12" t="s">
        <v>32</v>
      </c>
      <c r="AX651" s="12" t="s">
        <v>83</v>
      </c>
      <c r="AY651" s="161" t="s">
        <v>190</v>
      </c>
    </row>
    <row r="652" spans="2:65" s="1" customFormat="1" ht="44.25" customHeight="1">
      <c r="B652" s="32"/>
      <c r="C652" s="136" t="s">
        <v>1043</v>
      </c>
      <c r="D652" s="136" t="s">
        <v>193</v>
      </c>
      <c r="E652" s="137" t="s">
        <v>1726</v>
      </c>
      <c r="F652" s="138" t="s">
        <v>1727</v>
      </c>
      <c r="G652" s="139" t="s">
        <v>271</v>
      </c>
      <c r="H652" s="140">
        <v>3</v>
      </c>
      <c r="I652" s="141"/>
      <c r="J652" s="142">
        <f>ROUND(I652*H652,2)</f>
        <v>0</v>
      </c>
      <c r="K652" s="138" t="s">
        <v>197</v>
      </c>
      <c r="L652" s="32"/>
      <c r="M652" s="143" t="s">
        <v>1</v>
      </c>
      <c r="N652" s="144" t="s">
        <v>41</v>
      </c>
      <c r="P652" s="145">
        <f>O652*H652</f>
        <v>0</v>
      </c>
      <c r="Q652" s="145">
        <v>0</v>
      </c>
      <c r="R652" s="145">
        <f>Q652*H652</f>
        <v>0</v>
      </c>
      <c r="S652" s="145">
        <v>0</v>
      </c>
      <c r="T652" s="146">
        <f>S652*H652</f>
        <v>0</v>
      </c>
      <c r="AR652" s="147" t="s">
        <v>217</v>
      </c>
      <c r="AT652" s="147" t="s">
        <v>193</v>
      </c>
      <c r="AU652" s="147" t="s">
        <v>85</v>
      </c>
      <c r="AY652" s="17" t="s">
        <v>190</v>
      </c>
      <c r="BE652" s="148">
        <f>IF(N652="základní",J652,0)</f>
        <v>0</v>
      </c>
      <c r="BF652" s="148">
        <f>IF(N652="snížená",J652,0)</f>
        <v>0</v>
      </c>
      <c r="BG652" s="148">
        <f>IF(N652="zákl. přenesená",J652,0)</f>
        <v>0</v>
      </c>
      <c r="BH652" s="148">
        <f>IF(N652="sníž. přenesená",J652,0)</f>
        <v>0</v>
      </c>
      <c r="BI652" s="148">
        <f>IF(N652="nulová",J652,0)</f>
        <v>0</v>
      </c>
      <c r="BJ652" s="17" t="s">
        <v>83</v>
      </c>
      <c r="BK652" s="148">
        <f>ROUND(I652*H652,2)</f>
        <v>0</v>
      </c>
      <c r="BL652" s="17" t="s">
        <v>217</v>
      </c>
      <c r="BM652" s="147" t="s">
        <v>1728</v>
      </c>
    </row>
    <row r="653" spans="2:65" s="1" customFormat="1">
      <c r="B653" s="32"/>
      <c r="D653" s="149" t="s">
        <v>200</v>
      </c>
      <c r="F653" s="150" t="s">
        <v>1729</v>
      </c>
      <c r="I653" s="151"/>
      <c r="L653" s="32"/>
      <c r="M653" s="152"/>
      <c r="T653" s="56"/>
      <c r="AT653" s="17" t="s">
        <v>200</v>
      </c>
      <c r="AU653" s="17" t="s">
        <v>85</v>
      </c>
    </row>
    <row r="654" spans="2:65" s="12" customFormat="1">
      <c r="B654" s="160"/>
      <c r="D654" s="153" t="s">
        <v>256</v>
      </c>
      <c r="E654" s="161" t="s">
        <v>1</v>
      </c>
      <c r="F654" s="162" t="s">
        <v>1725</v>
      </c>
      <c r="H654" s="163">
        <v>3</v>
      </c>
      <c r="I654" s="164"/>
      <c r="L654" s="160"/>
      <c r="M654" s="165"/>
      <c r="T654" s="166"/>
      <c r="AT654" s="161" t="s">
        <v>256</v>
      </c>
      <c r="AU654" s="161" t="s">
        <v>85</v>
      </c>
      <c r="AV654" s="12" t="s">
        <v>85</v>
      </c>
      <c r="AW654" s="12" t="s">
        <v>32</v>
      </c>
      <c r="AX654" s="12" t="s">
        <v>83</v>
      </c>
      <c r="AY654" s="161" t="s">
        <v>190</v>
      </c>
    </row>
    <row r="655" spans="2:65" s="1" customFormat="1" ht="49.15" customHeight="1">
      <c r="B655" s="32"/>
      <c r="C655" s="136" t="s">
        <v>1050</v>
      </c>
      <c r="D655" s="136" t="s">
        <v>193</v>
      </c>
      <c r="E655" s="137" t="s">
        <v>1730</v>
      </c>
      <c r="F655" s="138" t="s">
        <v>1731</v>
      </c>
      <c r="G655" s="139" t="s">
        <v>271</v>
      </c>
      <c r="H655" s="140">
        <v>3</v>
      </c>
      <c r="I655" s="141"/>
      <c r="J655" s="142">
        <f>ROUND(I655*H655,2)</f>
        <v>0</v>
      </c>
      <c r="K655" s="138" t="s">
        <v>197</v>
      </c>
      <c r="L655" s="32"/>
      <c r="M655" s="143" t="s">
        <v>1</v>
      </c>
      <c r="N655" s="144" t="s">
        <v>41</v>
      </c>
      <c r="P655" s="145">
        <f>O655*H655</f>
        <v>0</v>
      </c>
      <c r="Q655" s="145">
        <v>0</v>
      </c>
      <c r="R655" s="145">
        <f>Q655*H655</f>
        <v>0</v>
      </c>
      <c r="S655" s="145">
        <v>0</v>
      </c>
      <c r="T655" s="146">
        <f>S655*H655</f>
        <v>0</v>
      </c>
      <c r="AR655" s="147" t="s">
        <v>217</v>
      </c>
      <c r="AT655" s="147" t="s">
        <v>193</v>
      </c>
      <c r="AU655" s="147" t="s">
        <v>85</v>
      </c>
      <c r="AY655" s="17" t="s">
        <v>190</v>
      </c>
      <c r="BE655" s="148">
        <f>IF(N655="základní",J655,0)</f>
        <v>0</v>
      </c>
      <c r="BF655" s="148">
        <f>IF(N655="snížená",J655,0)</f>
        <v>0</v>
      </c>
      <c r="BG655" s="148">
        <f>IF(N655="zákl. přenesená",J655,0)</f>
        <v>0</v>
      </c>
      <c r="BH655" s="148">
        <f>IF(N655="sníž. přenesená",J655,0)</f>
        <v>0</v>
      </c>
      <c r="BI655" s="148">
        <f>IF(N655="nulová",J655,0)</f>
        <v>0</v>
      </c>
      <c r="BJ655" s="17" t="s">
        <v>83</v>
      </c>
      <c r="BK655" s="148">
        <f>ROUND(I655*H655,2)</f>
        <v>0</v>
      </c>
      <c r="BL655" s="17" t="s">
        <v>217</v>
      </c>
      <c r="BM655" s="147" t="s">
        <v>1732</v>
      </c>
    </row>
    <row r="656" spans="2:65" s="1" customFormat="1">
      <c r="B656" s="32"/>
      <c r="D656" s="149" t="s">
        <v>200</v>
      </c>
      <c r="F656" s="150" t="s">
        <v>1733</v>
      </c>
      <c r="I656" s="151"/>
      <c r="L656" s="32"/>
      <c r="M656" s="152"/>
      <c r="T656" s="56"/>
      <c r="AT656" s="17" t="s">
        <v>200</v>
      </c>
      <c r="AU656" s="17" t="s">
        <v>85</v>
      </c>
    </row>
    <row r="657" spans="2:65" s="12" customFormat="1">
      <c r="B657" s="160"/>
      <c r="D657" s="153" t="s">
        <v>256</v>
      </c>
      <c r="E657" s="161" t="s">
        <v>1</v>
      </c>
      <c r="F657" s="162" t="s">
        <v>1725</v>
      </c>
      <c r="H657" s="163">
        <v>3</v>
      </c>
      <c r="I657" s="164"/>
      <c r="L657" s="160"/>
      <c r="M657" s="165"/>
      <c r="T657" s="166"/>
      <c r="AT657" s="161" t="s">
        <v>256</v>
      </c>
      <c r="AU657" s="161" t="s">
        <v>85</v>
      </c>
      <c r="AV657" s="12" t="s">
        <v>85</v>
      </c>
      <c r="AW657" s="12" t="s">
        <v>32</v>
      </c>
      <c r="AX657" s="12" t="s">
        <v>83</v>
      </c>
      <c r="AY657" s="161" t="s">
        <v>190</v>
      </c>
    </row>
    <row r="658" spans="2:65" s="1" customFormat="1" ht="37.9" customHeight="1">
      <c r="B658" s="32"/>
      <c r="C658" s="136" t="s">
        <v>1056</v>
      </c>
      <c r="D658" s="136" t="s">
        <v>193</v>
      </c>
      <c r="E658" s="137" t="s">
        <v>1734</v>
      </c>
      <c r="F658" s="138" t="s">
        <v>1735</v>
      </c>
      <c r="G658" s="139" t="s">
        <v>271</v>
      </c>
      <c r="H658" s="140">
        <v>3</v>
      </c>
      <c r="I658" s="141"/>
      <c r="J658" s="142">
        <f>ROUND(I658*H658,2)</f>
        <v>0</v>
      </c>
      <c r="K658" s="138" t="s">
        <v>197</v>
      </c>
      <c r="L658" s="32"/>
      <c r="M658" s="143" t="s">
        <v>1</v>
      </c>
      <c r="N658" s="144" t="s">
        <v>41</v>
      </c>
      <c r="P658" s="145">
        <f>O658*H658</f>
        <v>0</v>
      </c>
      <c r="Q658" s="145">
        <v>1.17E-3</v>
      </c>
      <c r="R658" s="145">
        <f>Q658*H658</f>
        <v>3.5100000000000001E-3</v>
      </c>
      <c r="S658" s="145">
        <v>0</v>
      </c>
      <c r="T658" s="146">
        <f>S658*H658</f>
        <v>0</v>
      </c>
      <c r="AR658" s="147" t="s">
        <v>217</v>
      </c>
      <c r="AT658" s="147" t="s">
        <v>193</v>
      </c>
      <c r="AU658" s="147" t="s">
        <v>85</v>
      </c>
      <c r="AY658" s="17" t="s">
        <v>190</v>
      </c>
      <c r="BE658" s="148">
        <f>IF(N658="základní",J658,0)</f>
        <v>0</v>
      </c>
      <c r="BF658" s="148">
        <f>IF(N658="snížená",J658,0)</f>
        <v>0</v>
      </c>
      <c r="BG658" s="148">
        <f>IF(N658="zákl. přenesená",J658,0)</f>
        <v>0</v>
      </c>
      <c r="BH658" s="148">
        <f>IF(N658="sníž. přenesená",J658,0)</f>
        <v>0</v>
      </c>
      <c r="BI658" s="148">
        <f>IF(N658="nulová",J658,0)</f>
        <v>0</v>
      </c>
      <c r="BJ658" s="17" t="s">
        <v>83</v>
      </c>
      <c r="BK658" s="148">
        <f>ROUND(I658*H658,2)</f>
        <v>0</v>
      </c>
      <c r="BL658" s="17" t="s">
        <v>217</v>
      </c>
      <c r="BM658" s="147" t="s">
        <v>1736</v>
      </c>
    </row>
    <row r="659" spans="2:65" s="1" customFormat="1">
      <c r="B659" s="32"/>
      <c r="D659" s="149" t="s">
        <v>200</v>
      </c>
      <c r="F659" s="150" t="s">
        <v>1737</v>
      </c>
      <c r="I659" s="151"/>
      <c r="L659" s="32"/>
      <c r="M659" s="152"/>
      <c r="T659" s="56"/>
      <c r="AT659" s="17" t="s">
        <v>200</v>
      </c>
      <c r="AU659" s="17" t="s">
        <v>85</v>
      </c>
    </row>
    <row r="660" spans="2:65" s="12" customFormat="1">
      <c r="B660" s="160"/>
      <c r="D660" s="153" t="s">
        <v>256</v>
      </c>
      <c r="E660" s="161" t="s">
        <v>1</v>
      </c>
      <c r="F660" s="162" t="s">
        <v>1725</v>
      </c>
      <c r="H660" s="163">
        <v>3</v>
      </c>
      <c r="I660" s="164"/>
      <c r="L660" s="160"/>
      <c r="M660" s="165"/>
      <c r="T660" s="166"/>
      <c r="AT660" s="161" t="s">
        <v>256</v>
      </c>
      <c r="AU660" s="161" t="s">
        <v>85</v>
      </c>
      <c r="AV660" s="12" t="s">
        <v>85</v>
      </c>
      <c r="AW660" s="12" t="s">
        <v>32</v>
      </c>
      <c r="AX660" s="12" t="s">
        <v>83</v>
      </c>
      <c r="AY660" s="161" t="s">
        <v>190</v>
      </c>
    </row>
    <row r="661" spans="2:65" s="1" customFormat="1" ht="49.15" customHeight="1">
      <c r="B661" s="32"/>
      <c r="C661" s="136" t="s">
        <v>1064</v>
      </c>
      <c r="D661" s="136" t="s">
        <v>193</v>
      </c>
      <c r="E661" s="137" t="s">
        <v>1738</v>
      </c>
      <c r="F661" s="138" t="s">
        <v>1739</v>
      </c>
      <c r="G661" s="139" t="s">
        <v>271</v>
      </c>
      <c r="H661" s="140">
        <v>3</v>
      </c>
      <c r="I661" s="141"/>
      <c r="J661" s="142">
        <f>ROUND(I661*H661,2)</f>
        <v>0</v>
      </c>
      <c r="K661" s="138" t="s">
        <v>197</v>
      </c>
      <c r="L661" s="32"/>
      <c r="M661" s="143" t="s">
        <v>1</v>
      </c>
      <c r="N661" s="144" t="s">
        <v>41</v>
      </c>
      <c r="P661" s="145">
        <f>O661*H661</f>
        <v>0</v>
      </c>
      <c r="Q661" s="145">
        <v>0.33100000000000002</v>
      </c>
      <c r="R661" s="145">
        <f>Q661*H661</f>
        <v>0.9930000000000001</v>
      </c>
      <c r="S661" s="145">
        <v>0</v>
      </c>
      <c r="T661" s="146">
        <f>S661*H661</f>
        <v>0</v>
      </c>
      <c r="AR661" s="147" t="s">
        <v>217</v>
      </c>
      <c r="AT661" s="147" t="s">
        <v>193</v>
      </c>
      <c r="AU661" s="147" t="s">
        <v>85</v>
      </c>
      <c r="AY661" s="17" t="s">
        <v>190</v>
      </c>
      <c r="BE661" s="148">
        <f>IF(N661="základní",J661,0)</f>
        <v>0</v>
      </c>
      <c r="BF661" s="148">
        <f>IF(N661="snížená",J661,0)</f>
        <v>0</v>
      </c>
      <c r="BG661" s="148">
        <f>IF(N661="zákl. přenesená",J661,0)</f>
        <v>0</v>
      </c>
      <c r="BH661" s="148">
        <f>IF(N661="sníž. přenesená",J661,0)</f>
        <v>0</v>
      </c>
      <c r="BI661" s="148">
        <f>IF(N661="nulová",J661,0)</f>
        <v>0</v>
      </c>
      <c r="BJ661" s="17" t="s">
        <v>83</v>
      </c>
      <c r="BK661" s="148">
        <f>ROUND(I661*H661,2)</f>
        <v>0</v>
      </c>
      <c r="BL661" s="17" t="s">
        <v>217</v>
      </c>
      <c r="BM661" s="147" t="s">
        <v>1740</v>
      </c>
    </row>
    <row r="662" spans="2:65" s="1" customFormat="1">
      <c r="B662" s="32"/>
      <c r="D662" s="149" t="s">
        <v>200</v>
      </c>
      <c r="F662" s="150" t="s">
        <v>1741</v>
      </c>
      <c r="I662" s="151"/>
      <c r="L662" s="32"/>
      <c r="M662" s="152"/>
      <c r="T662" s="56"/>
      <c r="AT662" s="17" t="s">
        <v>200</v>
      </c>
      <c r="AU662" s="17" t="s">
        <v>85</v>
      </c>
    </row>
    <row r="663" spans="2:65" s="12" customFormat="1">
      <c r="B663" s="160"/>
      <c r="D663" s="153" t="s">
        <v>256</v>
      </c>
      <c r="E663" s="161" t="s">
        <v>1</v>
      </c>
      <c r="F663" s="162" t="s">
        <v>1725</v>
      </c>
      <c r="H663" s="163">
        <v>3</v>
      </c>
      <c r="I663" s="164"/>
      <c r="L663" s="160"/>
      <c r="M663" s="165"/>
      <c r="T663" s="166"/>
      <c r="AT663" s="161" t="s">
        <v>256</v>
      </c>
      <c r="AU663" s="161" t="s">
        <v>85</v>
      </c>
      <c r="AV663" s="12" t="s">
        <v>85</v>
      </c>
      <c r="AW663" s="12" t="s">
        <v>32</v>
      </c>
      <c r="AX663" s="12" t="s">
        <v>83</v>
      </c>
      <c r="AY663" s="161" t="s">
        <v>190</v>
      </c>
    </row>
    <row r="664" spans="2:65" s="1" customFormat="1" ht="24.2" customHeight="1">
      <c r="B664" s="32"/>
      <c r="C664" s="136" t="s">
        <v>1070</v>
      </c>
      <c r="D664" s="136" t="s">
        <v>193</v>
      </c>
      <c r="E664" s="137" t="s">
        <v>919</v>
      </c>
      <c r="F664" s="138" t="s">
        <v>920</v>
      </c>
      <c r="G664" s="139" t="s">
        <v>271</v>
      </c>
      <c r="H664" s="140">
        <v>5</v>
      </c>
      <c r="I664" s="141"/>
      <c r="J664" s="142">
        <f>ROUND(I664*H664,2)</f>
        <v>0</v>
      </c>
      <c r="K664" s="138" t="s">
        <v>197</v>
      </c>
      <c r="L664" s="32"/>
      <c r="M664" s="143" t="s">
        <v>1</v>
      </c>
      <c r="N664" s="144" t="s">
        <v>41</v>
      </c>
      <c r="P664" s="145">
        <f>O664*H664</f>
        <v>0</v>
      </c>
      <c r="Q664" s="145">
        <v>0.12526000000000001</v>
      </c>
      <c r="R664" s="145">
        <f>Q664*H664</f>
        <v>0.62630000000000008</v>
      </c>
      <c r="S664" s="145">
        <v>0</v>
      </c>
      <c r="T664" s="146">
        <f>S664*H664</f>
        <v>0</v>
      </c>
      <c r="AR664" s="147" t="s">
        <v>217</v>
      </c>
      <c r="AT664" s="147" t="s">
        <v>193</v>
      </c>
      <c r="AU664" s="147" t="s">
        <v>85</v>
      </c>
      <c r="AY664" s="17" t="s">
        <v>190</v>
      </c>
      <c r="BE664" s="148">
        <f>IF(N664="základní",J664,0)</f>
        <v>0</v>
      </c>
      <c r="BF664" s="148">
        <f>IF(N664="snížená",J664,0)</f>
        <v>0</v>
      </c>
      <c r="BG664" s="148">
        <f>IF(N664="zákl. přenesená",J664,0)</f>
        <v>0</v>
      </c>
      <c r="BH664" s="148">
        <f>IF(N664="sníž. přenesená",J664,0)</f>
        <v>0</v>
      </c>
      <c r="BI664" s="148">
        <f>IF(N664="nulová",J664,0)</f>
        <v>0</v>
      </c>
      <c r="BJ664" s="17" t="s">
        <v>83</v>
      </c>
      <c r="BK664" s="148">
        <f>ROUND(I664*H664,2)</f>
        <v>0</v>
      </c>
      <c r="BL664" s="17" t="s">
        <v>217</v>
      </c>
      <c r="BM664" s="147" t="s">
        <v>1742</v>
      </c>
    </row>
    <row r="665" spans="2:65" s="1" customFormat="1">
      <c r="B665" s="32"/>
      <c r="D665" s="149" t="s">
        <v>200</v>
      </c>
      <c r="F665" s="150" t="s">
        <v>922</v>
      </c>
      <c r="I665" s="151"/>
      <c r="L665" s="32"/>
      <c r="M665" s="152"/>
      <c r="T665" s="56"/>
      <c r="AT665" s="17" t="s">
        <v>200</v>
      </c>
      <c r="AU665" s="17" t="s">
        <v>85</v>
      </c>
    </row>
    <row r="666" spans="2:65" s="12" customFormat="1">
      <c r="B666" s="160"/>
      <c r="D666" s="153" t="s">
        <v>256</v>
      </c>
      <c r="E666" s="161" t="s">
        <v>1</v>
      </c>
      <c r="F666" s="162" t="s">
        <v>1743</v>
      </c>
      <c r="H666" s="163">
        <v>5</v>
      </c>
      <c r="I666" s="164"/>
      <c r="L666" s="160"/>
      <c r="M666" s="165"/>
      <c r="T666" s="166"/>
      <c r="AT666" s="161" t="s">
        <v>256</v>
      </c>
      <c r="AU666" s="161" t="s">
        <v>85</v>
      </c>
      <c r="AV666" s="12" t="s">
        <v>85</v>
      </c>
      <c r="AW666" s="12" t="s">
        <v>32</v>
      </c>
      <c r="AX666" s="12" t="s">
        <v>83</v>
      </c>
      <c r="AY666" s="161" t="s">
        <v>190</v>
      </c>
    </row>
    <row r="667" spans="2:65" s="1" customFormat="1" ht="24.2" customHeight="1">
      <c r="B667" s="32"/>
      <c r="C667" s="183" t="s">
        <v>1075</v>
      </c>
      <c r="D667" s="183" t="s">
        <v>615</v>
      </c>
      <c r="E667" s="184" t="s">
        <v>925</v>
      </c>
      <c r="F667" s="185" t="s">
        <v>926</v>
      </c>
      <c r="G667" s="186" t="s">
        <v>271</v>
      </c>
      <c r="H667" s="187">
        <v>5</v>
      </c>
      <c r="I667" s="188"/>
      <c r="J667" s="189">
        <f>ROUND(I667*H667,2)</f>
        <v>0</v>
      </c>
      <c r="K667" s="185" t="s">
        <v>197</v>
      </c>
      <c r="L667" s="190"/>
      <c r="M667" s="191" t="s">
        <v>1</v>
      </c>
      <c r="N667" s="192" t="s">
        <v>41</v>
      </c>
      <c r="P667" s="145">
        <f>O667*H667</f>
        <v>0</v>
      </c>
      <c r="Q667" s="145">
        <v>0.28000000000000003</v>
      </c>
      <c r="R667" s="145">
        <f>Q667*H667</f>
        <v>1.4000000000000001</v>
      </c>
      <c r="S667" s="145">
        <v>0</v>
      </c>
      <c r="T667" s="146">
        <f>S667*H667</f>
        <v>0</v>
      </c>
      <c r="AR667" s="147" t="s">
        <v>500</v>
      </c>
      <c r="AT667" s="147" t="s">
        <v>615</v>
      </c>
      <c r="AU667" s="147" t="s">
        <v>85</v>
      </c>
      <c r="AY667" s="17" t="s">
        <v>190</v>
      </c>
      <c r="BE667" s="148">
        <f>IF(N667="základní",J667,0)</f>
        <v>0</v>
      </c>
      <c r="BF667" s="148">
        <f>IF(N667="snížená",J667,0)</f>
        <v>0</v>
      </c>
      <c r="BG667" s="148">
        <f>IF(N667="zákl. přenesená",J667,0)</f>
        <v>0</v>
      </c>
      <c r="BH667" s="148">
        <f>IF(N667="sníž. přenesená",J667,0)</f>
        <v>0</v>
      </c>
      <c r="BI667" s="148">
        <f>IF(N667="nulová",J667,0)</f>
        <v>0</v>
      </c>
      <c r="BJ667" s="17" t="s">
        <v>83</v>
      </c>
      <c r="BK667" s="148">
        <f>ROUND(I667*H667,2)</f>
        <v>0</v>
      </c>
      <c r="BL667" s="17" t="s">
        <v>217</v>
      </c>
      <c r="BM667" s="147" t="s">
        <v>1744</v>
      </c>
    </row>
    <row r="668" spans="2:65" s="1" customFormat="1" ht="24.2" customHeight="1">
      <c r="B668" s="32"/>
      <c r="C668" s="183" t="s">
        <v>1080</v>
      </c>
      <c r="D668" s="183" t="s">
        <v>615</v>
      </c>
      <c r="E668" s="184" t="s">
        <v>929</v>
      </c>
      <c r="F668" s="185" t="s">
        <v>930</v>
      </c>
      <c r="G668" s="186" t="s">
        <v>271</v>
      </c>
      <c r="H668" s="187">
        <v>5</v>
      </c>
      <c r="I668" s="188"/>
      <c r="J668" s="189">
        <f>ROUND(I668*H668,2)</f>
        <v>0</v>
      </c>
      <c r="K668" s="185" t="s">
        <v>197</v>
      </c>
      <c r="L668" s="190"/>
      <c r="M668" s="191" t="s">
        <v>1</v>
      </c>
      <c r="N668" s="192" t="s">
        <v>41</v>
      </c>
      <c r="P668" s="145">
        <f>O668*H668</f>
        <v>0</v>
      </c>
      <c r="Q668" s="145">
        <v>0.17</v>
      </c>
      <c r="R668" s="145">
        <f>Q668*H668</f>
        <v>0.85000000000000009</v>
      </c>
      <c r="S668" s="145">
        <v>0</v>
      </c>
      <c r="T668" s="146">
        <f>S668*H668</f>
        <v>0</v>
      </c>
      <c r="AR668" s="147" t="s">
        <v>500</v>
      </c>
      <c r="AT668" s="147" t="s">
        <v>615</v>
      </c>
      <c r="AU668" s="147" t="s">
        <v>85</v>
      </c>
      <c r="AY668" s="17" t="s">
        <v>190</v>
      </c>
      <c r="BE668" s="148">
        <f>IF(N668="základní",J668,0)</f>
        <v>0</v>
      </c>
      <c r="BF668" s="148">
        <f>IF(N668="snížená",J668,0)</f>
        <v>0</v>
      </c>
      <c r="BG668" s="148">
        <f>IF(N668="zákl. přenesená",J668,0)</f>
        <v>0</v>
      </c>
      <c r="BH668" s="148">
        <f>IF(N668="sníž. přenesená",J668,0)</f>
        <v>0</v>
      </c>
      <c r="BI668" s="148">
        <f>IF(N668="nulová",J668,0)</f>
        <v>0</v>
      </c>
      <c r="BJ668" s="17" t="s">
        <v>83</v>
      </c>
      <c r="BK668" s="148">
        <f>ROUND(I668*H668,2)</f>
        <v>0</v>
      </c>
      <c r="BL668" s="17" t="s">
        <v>217</v>
      </c>
      <c r="BM668" s="147" t="s">
        <v>1745</v>
      </c>
    </row>
    <row r="669" spans="2:65" s="1" customFormat="1" ht="24.2" customHeight="1">
      <c r="B669" s="32"/>
      <c r="C669" s="183" t="s">
        <v>1085</v>
      </c>
      <c r="D669" s="183" t="s">
        <v>615</v>
      </c>
      <c r="E669" s="184" t="s">
        <v>933</v>
      </c>
      <c r="F669" s="185" t="s">
        <v>934</v>
      </c>
      <c r="G669" s="186" t="s">
        <v>271</v>
      </c>
      <c r="H669" s="187">
        <v>5</v>
      </c>
      <c r="I669" s="188"/>
      <c r="J669" s="189">
        <f>ROUND(I669*H669,2)</f>
        <v>0</v>
      </c>
      <c r="K669" s="185" t="s">
        <v>197</v>
      </c>
      <c r="L669" s="190"/>
      <c r="M669" s="191" t="s">
        <v>1</v>
      </c>
      <c r="N669" s="192" t="s">
        <v>41</v>
      </c>
      <c r="P669" s="145">
        <f>O669*H669</f>
        <v>0</v>
      </c>
      <c r="Q669" s="145">
        <v>7.5999999999999998E-2</v>
      </c>
      <c r="R669" s="145">
        <f>Q669*H669</f>
        <v>0.38</v>
      </c>
      <c r="S669" s="145">
        <v>0</v>
      </c>
      <c r="T669" s="146">
        <f>S669*H669</f>
        <v>0</v>
      </c>
      <c r="AR669" s="147" t="s">
        <v>500</v>
      </c>
      <c r="AT669" s="147" t="s">
        <v>615</v>
      </c>
      <c r="AU669" s="147" t="s">
        <v>85</v>
      </c>
      <c r="AY669" s="17" t="s">
        <v>190</v>
      </c>
      <c r="BE669" s="148">
        <f>IF(N669="základní",J669,0)</f>
        <v>0</v>
      </c>
      <c r="BF669" s="148">
        <f>IF(N669="snížená",J669,0)</f>
        <v>0</v>
      </c>
      <c r="BG669" s="148">
        <f>IF(N669="zákl. přenesená",J669,0)</f>
        <v>0</v>
      </c>
      <c r="BH669" s="148">
        <f>IF(N669="sníž. přenesená",J669,0)</f>
        <v>0</v>
      </c>
      <c r="BI669" s="148">
        <f>IF(N669="nulová",J669,0)</f>
        <v>0</v>
      </c>
      <c r="BJ669" s="17" t="s">
        <v>83</v>
      </c>
      <c r="BK669" s="148">
        <f>ROUND(I669*H669,2)</f>
        <v>0</v>
      </c>
      <c r="BL669" s="17" t="s">
        <v>217</v>
      </c>
      <c r="BM669" s="147" t="s">
        <v>1746</v>
      </c>
    </row>
    <row r="670" spans="2:65" s="1" customFormat="1" ht="24.2" customHeight="1">
      <c r="B670" s="32"/>
      <c r="C670" s="183" t="s">
        <v>1091</v>
      </c>
      <c r="D670" s="183" t="s">
        <v>615</v>
      </c>
      <c r="E670" s="184" t="s">
        <v>937</v>
      </c>
      <c r="F670" s="185" t="s">
        <v>938</v>
      </c>
      <c r="G670" s="186" t="s">
        <v>271</v>
      </c>
      <c r="H670" s="187">
        <v>5</v>
      </c>
      <c r="I670" s="188"/>
      <c r="J670" s="189">
        <f>ROUND(I670*H670,2)</f>
        <v>0</v>
      </c>
      <c r="K670" s="185" t="s">
        <v>197</v>
      </c>
      <c r="L670" s="190"/>
      <c r="M670" s="191" t="s">
        <v>1</v>
      </c>
      <c r="N670" s="192" t="s">
        <v>41</v>
      </c>
      <c r="P670" s="145">
        <f>O670*H670</f>
        <v>0</v>
      </c>
      <c r="Q670" s="145">
        <v>7.0000000000000007E-2</v>
      </c>
      <c r="R670" s="145">
        <f>Q670*H670</f>
        <v>0.35000000000000003</v>
      </c>
      <c r="S670" s="145">
        <v>0</v>
      </c>
      <c r="T670" s="146">
        <f>S670*H670</f>
        <v>0</v>
      </c>
      <c r="AR670" s="147" t="s">
        <v>500</v>
      </c>
      <c r="AT670" s="147" t="s">
        <v>615</v>
      </c>
      <c r="AU670" s="147" t="s">
        <v>85</v>
      </c>
      <c r="AY670" s="17" t="s">
        <v>190</v>
      </c>
      <c r="BE670" s="148">
        <f>IF(N670="základní",J670,0)</f>
        <v>0</v>
      </c>
      <c r="BF670" s="148">
        <f>IF(N670="snížená",J670,0)</f>
        <v>0</v>
      </c>
      <c r="BG670" s="148">
        <f>IF(N670="zákl. přenesená",J670,0)</f>
        <v>0</v>
      </c>
      <c r="BH670" s="148">
        <f>IF(N670="sníž. přenesená",J670,0)</f>
        <v>0</v>
      </c>
      <c r="BI670" s="148">
        <f>IF(N670="nulová",J670,0)</f>
        <v>0</v>
      </c>
      <c r="BJ670" s="17" t="s">
        <v>83</v>
      </c>
      <c r="BK670" s="148">
        <f>ROUND(I670*H670,2)</f>
        <v>0</v>
      </c>
      <c r="BL670" s="17" t="s">
        <v>217</v>
      </c>
      <c r="BM670" s="147" t="s">
        <v>1747</v>
      </c>
    </row>
    <row r="671" spans="2:65" s="1" customFormat="1" ht="24.2" customHeight="1">
      <c r="B671" s="32"/>
      <c r="C671" s="136" t="s">
        <v>1098</v>
      </c>
      <c r="D671" s="136" t="s">
        <v>193</v>
      </c>
      <c r="E671" s="137" t="s">
        <v>941</v>
      </c>
      <c r="F671" s="138" t="s">
        <v>942</v>
      </c>
      <c r="G671" s="139" t="s">
        <v>271</v>
      </c>
      <c r="H671" s="140">
        <v>5</v>
      </c>
      <c r="I671" s="141"/>
      <c r="J671" s="142">
        <f>ROUND(I671*H671,2)</f>
        <v>0</v>
      </c>
      <c r="K671" s="138" t="s">
        <v>1</v>
      </c>
      <c r="L671" s="32"/>
      <c r="M671" s="143" t="s">
        <v>1</v>
      </c>
      <c r="N671" s="144" t="s">
        <v>41</v>
      </c>
      <c r="P671" s="145">
        <f>O671*H671</f>
        <v>0</v>
      </c>
      <c r="Q671" s="145">
        <v>0.21734000000000001</v>
      </c>
      <c r="R671" s="145">
        <f>Q671*H671</f>
        <v>1.0867</v>
      </c>
      <c r="S671" s="145">
        <v>0</v>
      </c>
      <c r="T671" s="146">
        <f>S671*H671</f>
        <v>0</v>
      </c>
      <c r="AR671" s="147" t="s">
        <v>217</v>
      </c>
      <c r="AT671" s="147" t="s">
        <v>193</v>
      </c>
      <c r="AU671" s="147" t="s">
        <v>85</v>
      </c>
      <c r="AY671" s="17" t="s">
        <v>190</v>
      </c>
      <c r="BE671" s="148">
        <f>IF(N671="základní",J671,0)</f>
        <v>0</v>
      </c>
      <c r="BF671" s="148">
        <f>IF(N671="snížená",J671,0)</f>
        <v>0</v>
      </c>
      <c r="BG671" s="148">
        <f>IF(N671="zákl. přenesená",J671,0)</f>
        <v>0</v>
      </c>
      <c r="BH671" s="148">
        <f>IF(N671="sníž. přenesená",J671,0)</f>
        <v>0</v>
      </c>
      <c r="BI671" s="148">
        <f>IF(N671="nulová",J671,0)</f>
        <v>0</v>
      </c>
      <c r="BJ671" s="17" t="s">
        <v>83</v>
      </c>
      <c r="BK671" s="148">
        <f>ROUND(I671*H671,2)</f>
        <v>0</v>
      </c>
      <c r="BL671" s="17" t="s">
        <v>217</v>
      </c>
      <c r="BM671" s="147" t="s">
        <v>1748</v>
      </c>
    </row>
    <row r="672" spans="2:65" s="12" customFormat="1">
      <c r="B672" s="160"/>
      <c r="D672" s="153" t="s">
        <v>256</v>
      </c>
      <c r="E672" s="161" t="s">
        <v>1</v>
      </c>
      <c r="F672" s="162" t="s">
        <v>1717</v>
      </c>
      <c r="H672" s="163">
        <v>5</v>
      </c>
      <c r="I672" s="164"/>
      <c r="L672" s="160"/>
      <c r="M672" s="165"/>
      <c r="T672" s="166"/>
      <c r="AT672" s="161" t="s">
        <v>256</v>
      </c>
      <c r="AU672" s="161" t="s">
        <v>85</v>
      </c>
      <c r="AV672" s="12" t="s">
        <v>85</v>
      </c>
      <c r="AW672" s="12" t="s">
        <v>32</v>
      </c>
      <c r="AX672" s="12" t="s">
        <v>83</v>
      </c>
      <c r="AY672" s="161" t="s">
        <v>190</v>
      </c>
    </row>
    <row r="673" spans="2:65" s="1" customFormat="1" ht="24.2" customHeight="1">
      <c r="B673" s="32"/>
      <c r="C673" s="183" t="s">
        <v>1104</v>
      </c>
      <c r="D673" s="183" t="s">
        <v>615</v>
      </c>
      <c r="E673" s="184" t="s">
        <v>945</v>
      </c>
      <c r="F673" s="185" t="s">
        <v>946</v>
      </c>
      <c r="G673" s="186" t="s">
        <v>271</v>
      </c>
      <c r="H673" s="187">
        <v>5</v>
      </c>
      <c r="I673" s="188"/>
      <c r="J673" s="189">
        <f>ROUND(I673*H673,2)</f>
        <v>0</v>
      </c>
      <c r="K673" s="185" t="s">
        <v>197</v>
      </c>
      <c r="L673" s="190"/>
      <c r="M673" s="191" t="s">
        <v>1</v>
      </c>
      <c r="N673" s="192" t="s">
        <v>41</v>
      </c>
      <c r="P673" s="145">
        <f>O673*H673</f>
        <v>0</v>
      </c>
      <c r="Q673" s="145">
        <v>0.108</v>
      </c>
      <c r="R673" s="145">
        <f>Q673*H673</f>
        <v>0.54</v>
      </c>
      <c r="S673" s="145">
        <v>0</v>
      </c>
      <c r="T673" s="146">
        <f>S673*H673</f>
        <v>0</v>
      </c>
      <c r="AR673" s="147" t="s">
        <v>500</v>
      </c>
      <c r="AT673" s="147" t="s">
        <v>615</v>
      </c>
      <c r="AU673" s="147" t="s">
        <v>85</v>
      </c>
      <c r="AY673" s="17" t="s">
        <v>190</v>
      </c>
      <c r="BE673" s="148">
        <f>IF(N673="základní",J673,0)</f>
        <v>0</v>
      </c>
      <c r="BF673" s="148">
        <f>IF(N673="snížená",J673,0)</f>
        <v>0</v>
      </c>
      <c r="BG673" s="148">
        <f>IF(N673="zákl. přenesená",J673,0)</f>
        <v>0</v>
      </c>
      <c r="BH673" s="148">
        <f>IF(N673="sníž. přenesená",J673,0)</f>
        <v>0</v>
      </c>
      <c r="BI673" s="148">
        <f>IF(N673="nulová",J673,0)</f>
        <v>0</v>
      </c>
      <c r="BJ673" s="17" t="s">
        <v>83</v>
      </c>
      <c r="BK673" s="148">
        <f>ROUND(I673*H673,2)</f>
        <v>0</v>
      </c>
      <c r="BL673" s="17" t="s">
        <v>217</v>
      </c>
      <c r="BM673" s="147" t="s">
        <v>1749</v>
      </c>
    </row>
    <row r="674" spans="2:65" s="1" customFormat="1" ht="33" customHeight="1">
      <c r="B674" s="32"/>
      <c r="C674" s="136" t="s">
        <v>1110</v>
      </c>
      <c r="D674" s="136" t="s">
        <v>193</v>
      </c>
      <c r="E674" s="137" t="s">
        <v>949</v>
      </c>
      <c r="F674" s="138" t="s">
        <v>950</v>
      </c>
      <c r="G674" s="139" t="s">
        <v>284</v>
      </c>
      <c r="H674" s="140">
        <v>9.0589999999999993</v>
      </c>
      <c r="I674" s="141"/>
      <c r="J674" s="142">
        <f>ROUND(I674*H674,2)</f>
        <v>0</v>
      </c>
      <c r="K674" s="138" t="s">
        <v>197</v>
      </c>
      <c r="L674" s="32"/>
      <c r="M674" s="143" t="s">
        <v>1</v>
      </c>
      <c r="N674" s="144" t="s">
        <v>41</v>
      </c>
      <c r="P674" s="145">
        <f>O674*H674</f>
        <v>0</v>
      </c>
      <c r="Q674" s="145">
        <v>0</v>
      </c>
      <c r="R674" s="145">
        <f>Q674*H674</f>
        <v>0</v>
      </c>
      <c r="S674" s="145">
        <v>0</v>
      </c>
      <c r="T674" s="146">
        <f>S674*H674</f>
        <v>0</v>
      </c>
      <c r="AR674" s="147" t="s">
        <v>217</v>
      </c>
      <c r="AT674" s="147" t="s">
        <v>193</v>
      </c>
      <c r="AU674" s="147" t="s">
        <v>85</v>
      </c>
      <c r="AY674" s="17" t="s">
        <v>190</v>
      </c>
      <c r="BE674" s="148">
        <f>IF(N674="základní",J674,0)</f>
        <v>0</v>
      </c>
      <c r="BF674" s="148">
        <f>IF(N674="snížená",J674,0)</f>
        <v>0</v>
      </c>
      <c r="BG674" s="148">
        <f>IF(N674="zákl. přenesená",J674,0)</f>
        <v>0</v>
      </c>
      <c r="BH674" s="148">
        <f>IF(N674="sníž. přenesená",J674,0)</f>
        <v>0</v>
      </c>
      <c r="BI674" s="148">
        <f>IF(N674="nulová",J674,0)</f>
        <v>0</v>
      </c>
      <c r="BJ674" s="17" t="s">
        <v>83</v>
      </c>
      <c r="BK674" s="148">
        <f>ROUND(I674*H674,2)</f>
        <v>0</v>
      </c>
      <c r="BL674" s="17" t="s">
        <v>217</v>
      </c>
      <c r="BM674" s="147" t="s">
        <v>1750</v>
      </c>
    </row>
    <row r="675" spans="2:65" s="1" customFormat="1">
      <c r="B675" s="32"/>
      <c r="D675" s="149" t="s">
        <v>200</v>
      </c>
      <c r="F675" s="150" t="s">
        <v>952</v>
      </c>
      <c r="I675" s="151"/>
      <c r="L675" s="32"/>
      <c r="M675" s="152"/>
      <c r="T675" s="56"/>
      <c r="AT675" s="17" t="s">
        <v>200</v>
      </c>
      <c r="AU675" s="17" t="s">
        <v>85</v>
      </c>
    </row>
    <row r="676" spans="2:65" s="12" customFormat="1">
      <c r="B676" s="160"/>
      <c r="D676" s="153" t="s">
        <v>256</v>
      </c>
      <c r="E676" s="161" t="s">
        <v>1</v>
      </c>
      <c r="F676" s="162" t="s">
        <v>1583</v>
      </c>
      <c r="H676" s="163">
        <v>9.0589999999999993</v>
      </c>
      <c r="I676" s="164"/>
      <c r="L676" s="160"/>
      <c r="M676" s="165"/>
      <c r="T676" s="166"/>
      <c r="AT676" s="161" t="s">
        <v>256</v>
      </c>
      <c r="AU676" s="161" t="s">
        <v>85</v>
      </c>
      <c r="AV676" s="12" t="s">
        <v>85</v>
      </c>
      <c r="AW676" s="12" t="s">
        <v>32</v>
      </c>
      <c r="AX676" s="12" t="s">
        <v>83</v>
      </c>
      <c r="AY676" s="161" t="s">
        <v>190</v>
      </c>
    </row>
    <row r="677" spans="2:65" s="11" customFormat="1" ht="22.9" customHeight="1">
      <c r="B677" s="124"/>
      <c r="D677" s="125" t="s">
        <v>75</v>
      </c>
      <c r="E677" s="134" t="s">
        <v>391</v>
      </c>
      <c r="F677" s="134" t="s">
        <v>392</v>
      </c>
      <c r="I677" s="127"/>
      <c r="J677" s="135">
        <f>BK677</f>
        <v>0</v>
      </c>
      <c r="L677" s="124"/>
      <c r="M677" s="129"/>
      <c r="P677" s="130">
        <f>SUM(P678:P792)</f>
        <v>0</v>
      </c>
      <c r="R677" s="130">
        <f>SUM(R678:R792)</f>
        <v>303.98199283999998</v>
      </c>
      <c r="T677" s="131">
        <f>SUM(T678:T792)</f>
        <v>155.51750000000001</v>
      </c>
      <c r="AR677" s="125" t="s">
        <v>83</v>
      </c>
      <c r="AT677" s="132" t="s">
        <v>75</v>
      </c>
      <c r="AU677" s="132" t="s">
        <v>83</v>
      </c>
      <c r="AY677" s="125" t="s">
        <v>190</v>
      </c>
      <c r="BK677" s="133">
        <f>SUM(BK678:BK792)</f>
        <v>0</v>
      </c>
    </row>
    <row r="678" spans="2:65" s="1" customFormat="1" ht="49.15" customHeight="1">
      <c r="B678" s="32"/>
      <c r="C678" s="136" t="s">
        <v>1116</v>
      </c>
      <c r="D678" s="136" t="s">
        <v>193</v>
      </c>
      <c r="E678" s="137" t="s">
        <v>955</v>
      </c>
      <c r="F678" s="138" t="s">
        <v>956</v>
      </c>
      <c r="G678" s="139" t="s">
        <v>435</v>
      </c>
      <c r="H678" s="140">
        <v>932.5</v>
      </c>
      <c r="I678" s="141"/>
      <c r="J678" s="142">
        <f>ROUND(I678*H678,2)</f>
        <v>0</v>
      </c>
      <c r="K678" s="138" t="s">
        <v>197</v>
      </c>
      <c r="L678" s="32"/>
      <c r="M678" s="143" t="s">
        <v>1</v>
      </c>
      <c r="N678" s="144" t="s">
        <v>41</v>
      </c>
      <c r="P678" s="145">
        <f>O678*H678</f>
        <v>0</v>
      </c>
      <c r="Q678" s="145">
        <v>0.15540000000000001</v>
      </c>
      <c r="R678" s="145">
        <f>Q678*H678</f>
        <v>144.91050000000001</v>
      </c>
      <c r="S678" s="145">
        <v>0</v>
      </c>
      <c r="T678" s="146">
        <f>S678*H678</f>
        <v>0</v>
      </c>
      <c r="AR678" s="147" t="s">
        <v>217</v>
      </c>
      <c r="AT678" s="147" t="s">
        <v>193</v>
      </c>
      <c r="AU678" s="147" t="s">
        <v>85</v>
      </c>
      <c r="AY678" s="17" t="s">
        <v>190</v>
      </c>
      <c r="BE678" s="148">
        <f>IF(N678="základní",J678,0)</f>
        <v>0</v>
      </c>
      <c r="BF678" s="148">
        <f>IF(N678="snížená",J678,0)</f>
        <v>0</v>
      </c>
      <c r="BG678" s="148">
        <f>IF(N678="zákl. přenesená",J678,0)</f>
        <v>0</v>
      </c>
      <c r="BH678" s="148">
        <f>IF(N678="sníž. přenesená",J678,0)</f>
        <v>0</v>
      </c>
      <c r="BI678" s="148">
        <f>IF(N678="nulová",J678,0)</f>
        <v>0</v>
      </c>
      <c r="BJ678" s="17" t="s">
        <v>83</v>
      </c>
      <c r="BK678" s="148">
        <f>ROUND(I678*H678,2)</f>
        <v>0</v>
      </c>
      <c r="BL678" s="17" t="s">
        <v>217</v>
      </c>
      <c r="BM678" s="147" t="s">
        <v>1751</v>
      </c>
    </row>
    <row r="679" spans="2:65" s="1" customFormat="1">
      <c r="B679" s="32"/>
      <c r="D679" s="149" t="s">
        <v>200</v>
      </c>
      <c r="F679" s="150" t="s">
        <v>958</v>
      </c>
      <c r="I679" s="151"/>
      <c r="L679" s="32"/>
      <c r="M679" s="152"/>
      <c r="T679" s="56"/>
      <c r="AT679" s="17" t="s">
        <v>200</v>
      </c>
      <c r="AU679" s="17" t="s">
        <v>85</v>
      </c>
    </row>
    <row r="680" spans="2:65" s="13" customFormat="1">
      <c r="B680" s="167"/>
      <c r="D680" s="153" t="s">
        <v>256</v>
      </c>
      <c r="E680" s="168" t="s">
        <v>1</v>
      </c>
      <c r="F680" s="169" t="s">
        <v>959</v>
      </c>
      <c r="H680" s="168" t="s">
        <v>1</v>
      </c>
      <c r="I680" s="170"/>
      <c r="L680" s="167"/>
      <c r="M680" s="171"/>
      <c r="T680" s="172"/>
      <c r="AT680" s="168" t="s">
        <v>256</v>
      </c>
      <c r="AU680" s="168" t="s">
        <v>85</v>
      </c>
      <c r="AV680" s="13" t="s">
        <v>83</v>
      </c>
      <c r="AW680" s="13" t="s">
        <v>32</v>
      </c>
      <c r="AX680" s="13" t="s">
        <v>76</v>
      </c>
      <c r="AY680" s="168" t="s">
        <v>190</v>
      </c>
    </row>
    <row r="681" spans="2:65" s="12" customFormat="1">
      <c r="B681" s="160"/>
      <c r="D681" s="153" t="s">
        <v>256</v>
      </c>
      <c r="E681" s="161" t="s">
        <v>1</v>
      </c>
      <c r="F681" s="162" t="s">
        <v>1752</v>
      </c>
      <c r="H681" s="163">
        <v>410.5</v>
      </c>
      <c r="I681" s="164"/>
      <c r="L681" s="160"/>
      <c r="M681" s="165"/>
      <c r="T681" s="166"/>
      <c r="AT681" s="161" t="s">
        <v>256</v>
      </c>
      <c r="AU681" s="161" t="s">
        <v>85</v>
      </c>
      <c r="AV681" s="12" t="s">
        <v>85</v>
      </c>
      <c r="AW681" s="12" t="s">
        <v>32</v>
      </c>
      <c r="AX681" s="12" t="s">
        <v>76</v>
      </c>
      <c r="AY681" s="161" t="s">
        <v>190</v>
      </c>
    </row>
    <row r="682" spans="2:65" s="12" customFormat="1">
      <c r="B682" s="160"/>
      <c r="D682" s="153" t="s">
        <v>256</v>
      </c>
      <c r="E682" s="161" t="s">
        <v>1</v>
      </c>
      <c r="F682" s="162" t="s">
        <v>1753</v>
      </c>
      <c r="H682" s="163">
        <v>449</v>
      </c>
      <c r="I682" s="164"/>
      <c r="L682" s="160"/>
      <c r="M682" s="165"/>
      <c r="T682" s="166"/>
      <c r="AT682" s="161" t="s">
        <v>256</v>
      </c>
      <c r="AU682" s="161" t="s">
        <v>85</v>
      </c>
      <c r="AV682" s="12" t="s">
        <v>85</v>
      </c>
      <c r="AW682" s="12" t="s">
        <v>32</v>
      </c>
      <c r="AX682" s="12" t="s">
        <v>76</v>
      </c>
      <c r="AY682" s="161" t="s">
        <v>190</v>
      </c>
    </row>
    <row r="683" spans="2:65" s="12" customFormat="1">
      <c r="B683" s="160"/>
      <c r="D683" s="153" t="s">
        <v>256</v>
      </c>
      <c r="E683" s="161" t="s">
        <v>1</v>
      </c>
      <c r="F683" s="162" t="s">
        <v>1754</v>
      </c>
      <c r="H683" s="163">
        <v>30.5</v>
      </c>
      <c r="I683" s="164"/>
      <c r="L683" s="160"/>
      <c r="M683" s="165"/>
      <c r="T683" s="166"/>
      <c r="AT683" s="161" t="s">
        <v>256</v>
      </c>
      <c r="AU683" s="161" t="s">
        <v>85</v>
      </c>
      <c r="AV683" s="12" t="s">
        <v>85</v>
      </c>
      <c r="AW683" s="12" t="s">
        <v>32</v>
      </c>
      <c r="AX683" s="12" t="s">
        <v>76</v>
      </c>
      <c r="AY683" s="161" t="s">
        <v>190</v>
      </c>
    </row>
    <row r="684" spans="2:65" s="12" customFormat="1">
      <c r="B684" s="160"/>
      <c r="D684" s="153" t="s">
        <v>256</v>
      </c>
      <c r="E684" s="161" t="s">
        <v>1</v>
      </c>
      <c r="F684" s="162" t="s">
        <v>1755</v>
      </c>
      <c r="H684" s="163">
        <v>25</v>
      </c>
      <c r="I684" s="164"/>
      <c r="L684" s="160"/>
      <c r="M684" s="165"/>
      <c r="T684" s="166"/>
      <c r="AT684" s="161" t="s">
        <v>256</v>
      </c>
      <c r="AU684" s="161" t="s">
        <v>85</v>
      </c>
      <c r="AV684" s="12" t="s">
        <v>85</v>
      </c>
      <c r="AW684" s="12" t="s">
        <v>32</v>
      </c>
      <c r="AX684" s="12" t="s">
        <v>76</v>
      </c>
      <c r="AY684" s="161" t="s">
        <v>190</v>
      </c>
    </row>
    <row r="685" spans="2:65" s="15" customFormat="1">
      <c r="B685" s="193"/>
      <c r="D685" s="153" t="s">
        <v>256</v>
      </c>
      <c r="E685" s="194" t="s">
        <v>1</v>
      </c>
      <c r="F685" s="195" t="s">
        <v>640</v>
      </c>
      <c r="H685" s="196">
        <v>915</v>
      </c>
      <c r="I685" s="197"/>
      <c r="L685" s="193"/>
      <c r="M685" s="198"/>
      <c r="T685" s="199"/>
      <c r="AT685" s="194" t="s">
        <v>256</v>
      </c>
      <c r="AU685" s="194" t="s">
        <v>85</v>
      </c>
      <c r="AV685" s="15" t="s">
        <v>209</v>
      </c>
      <c r="AW685" s="15" t="s">
        <v>32</v>
      </c>
      <c r="AX685" s="15" t="s">
        <v>76</v>
      </c>
      <c r="AY685" s="194" t="s">
        <v>190</v>
      </c>
    </row>
    <row r="686" spans="2:65" s="13" customFormat="1">
      <c r="B686" s="167"/>
      <c r="D686" s="153" t="s">
        <v>256</v>
      </c>
      <c r="E686" s="168" t="s">
        <v>1</v>
      </c>
      <c r="F686" s="169" t="s">
        <v>964</v>
      </c>
      <c r="H686" s="168" t="s">
        <v>1</v>
      </c>
      <c r="I686" s="170"/>
      <c r="L686" s="167"/>
      <c r="M686" s="171"/>
      <c r="T686" s="172"/>
      <c r="AT686" s="168" t="s">
        <v>256</v>
      </c>
      <c r="AU686" s="168" t="s">
        <v>85</v>
      </c>
      <c r="AV686" s="13" t="s">
        <v>83</v>
      </c>
      <c r="AW686" s="13" t="s">
        <v>32</v>
      </c>
      <c r="AX686" s="13" t="s">
        <v>76</v>
      </c>
      <c r="AY686" s="168" t="s">
        <v>190</v>
      </c>
    </row>
    <row r="687" spans="2:65" s="12" customFormat="1">
      <c r="B687" s="160"/>
      <c r="D687" s="153" t="s">
        <v>256</v>
      </c>
      <c r="E687" s="161" t="s">
        <v>1</v>
      </c>
      <c r="F687" s="162" t="s">
        <v>1756</v>
      </c>
      <c r="H687" s="163">
        <v>11.5</v>
      </c>
      <c r="I687" s="164"/>
      <c r="L687" s="160"/>
      <c r="M687" s="165"/>
      <c r="T687" s="166"/>
      <c r="AT687" s="161" t="s">
        <v>256</v>
      </c>
      <c r="AU687" s="161" t="s">
        <v>85</v>
      </c>
      <c r="AV687" s="12" t="s">
        <v>85</v>
      </c>
      <c r="AW687" s="12" t="s">
        <v>32</v>
      </c>
      <c r="AX687" s="12" t="s">
        <v>76</v>
      </c>
      <c r="AY687" s="161" t="s">
        <v>190</v>
      </c>
    </row>
    <row r="688" spans="2:65" s="15" customFormat="1">
      <c r="B688" s="193"/>
      <c r="D688" s="153" t="s">
        <v>256</v>
      </c>
      <c r="E688" s="194" t="s">
        <v>1</v>
      </c>
      <c r="F688" s="195" t="s">
        <v>640</v>
      </c>
      <c r="H688" s="196">
        <v>11.5</v>
      </c>
      <c r="I688" s="197"/>
      <c r="L688" s="193"/>
      <c r="M688" s="198"/>
      <c r="T688" s="199"/>
      <c r="AT688" s="194" t="s">
        <v>256</v>
      </c>
      <c r="AU688" s="194" t="s">
        <v>85</v>
      </c>
      <c r="AV688" s="15" t="s">
        <v>209</v>
      </c>
      <c r="AW688" s="15" t="s">
        <v>32</v>
      </c>
      <c r="AX688" s="15" t="s">
        <v>76</v>
      </c>
      <c r="AY688" s="194" t="s">
        <v>190</v>
      </c>
    </row>
    <row r="689" spans="2:65" s="13" customFormat="1">
      <c r="B689" s="167"/>
      <c r="D689" s="153" t="s">
        <v>256</v>
      </c>
      <c r="E689" s="168" t="s">
        <v>1</v>
      </c>
      <c r="F689" s="169" t="s">
        <v>1757</v>
      </c>
      <c r="H689" s="168" t="s">
        <v>1</v>
      </c>
      <c r="I689" s="170"/>
      <c r="L689" s="167"/>
      <c r="M689" s="171"/>
      <c r="T689" s="172"/>
      <c r="AT689" s="168" t="s">
        <v>256</v>
      </c>
      <c r="AU689" s="168" t="s">
        <v>85</v>
      </c>
      <c r="AV689" s="13" t="s">
        <v>83</v>
      </c>
      <c r="AW689" s="13" t="s">
        <v>32</v>
      </c>
      <c r="AX689" s="13" t="s">
        <v>76</v>
      </c>
      <c r="AY689" s="168" t="s">
        <v>190</v>
      </c>
    </row>
    <row r="690" spans="2:65" s="12" customFormat="1">
      <c r="B690" s="160"/>
      <c r="D690" s="153" t="s">
        <v>256</v>
      </c>
      <c r="E690" s="161" t="s">
        <v>1</v>
      </c>
      <c r="F690" s="162" t="s">
        <v>1758</v>
      </c>
      <c r="H690" s="163">
        <v>4</v>
      </c>
      <c r="I690" s="164"/>
      <c r="L690" s="160"/>
      <c r="M690" s="165"/>
      <c r="T690" s="166"/>
      <c r="AT690" s="161" t="s">
        <v>256</v>
      </c>
      <c r="AU690" s="161" t="s">
        <v>85</v>
      </c>
      <c r="AV690" s="12" t="s">
        <v>85</v>
      </c>
      <c r="AW690" s="12" t="s">
        <v>32</v>
      </c>
      <c r="AX690" s="12" t="s">
        <v>76</v>
      </c>
      <c r="AY690" s="161" t="s">
        <v>190</v>
      </c>
    </row>
    <row r="691" spans="2:65" s="12" customFormat="1">
      <c r="B691" s="160"/>
      <c r="D691" s="153" t="s">
        <v>256</v>
      </c>
      <c r="E691" s="161" t="s">
        <v>1</v>
      </c>
      <c r="F691" s="162" t="s">
        <v>1759</v>
      </c>
      <c r="H691" s="163">
        <v>2</v>
      </c>
      <c r="I691" s="164"/>
      <c r="L691" s="160"/>
      <c r="M691" s="165"/>
      <c r="T691" s="166"/>
      <c r="AT691" s="161" t="s">
        <v>256</v>
      </c>
      <c r="AU691" s="161" t="s">
        <v>85</v>
      </c>
      <c r="AV691" s="12" t="s">
        <v>85</v>
      </c>
      <c r="AW691" s="12" t="s">
        <v>32</v>
      </c>
      <c r="AX691" s="12" t="s">
        <v>76</v>
      </c>
      <c r="AY691" s="161" t="s">
        <v>190</v>
      </c>
    </row>
    <row r="692" spans="2:65" s="15" customFormat="1">
      <c r="B692" s="193"/>
      <c r="D692" s="153" t="s">
        <v>256</v>
      </c>
      <c r="E692" s="194" t="s">
        <v>1</v>
      </c>
      <c r="F692" s="195" t="s">
        <v>640</v>
      </c>
      <c r="H692" s="196">
        <v>6</v>
      </c>
      <c r="I692" s="197"/>
      <c r="L692" s="193"/>
      <c r="M692" s="198"/>
      <c r="T692" s="199"/>
      <c r="AT692" s="194" t="s">
        <v>256</v>
      </c>
      <c r="AU692" s="194" t="s">
        <v>85</v>
      </c>
      <c r="AV692" s="15" t="s">
        <v>209</v>
      </c>
      <c r="AW692" s="15" t="s">
        <v>32</v>
      </c>
      <c r="AX692" s="15" t="s">
        <v>76</v>
      </c>
      <c r="AY692" s="194" t="s">
        <v>190</v>
      </c>
    </row>
    <row r="693" spans="2:65" s="14" customFormat="1">
      <c r="B693" s="173"/>
      <c r="D693" s="153" t="s">
        <v>256</v>
      </c>
      <c r="E693" s="174" t="s">
        <v>1</v>
      </c>
      <c r="F693" s="175" t="s">
        <v>267</v>
      </c>
      <c r="H693" s="176">
        <v>932.5</v>
      </c>
      <c r="I693" s="177"/>
      <c r="L693" s="173"/>
      <c r="M693" s="178"/>
      <c r="T693" s="179"/>
      <c r="AT693" s="174" t="s">
        <v>256</v>
      </c>
      <c r="AU693" s="174" t="s">
        <v>85</v>
      </c>
      <c r="AV693" s="14" t="s">
        <v>217</v>
      </c>
      <c r="AW693" s="14" t="s">
        <v>32</v>
      </c>
      <c r="AX693" s="14" t="s">
        <v>83</v>
      </c>
      <c r="AY693" s="174" t="s">
        <v>190</v>
      </c>
    </row>
    <row r="694" spans="2:65" s="1" customFormat="1" ht="24.2" customHeight="1">
      <c r="B694" s="32"/>
      <c r="C694" s="183" t="s">
        <v>1121</v>
      </c>
      <c r="D694" s="183" t="s">
        <v>615</v>
      </c>
      <c r="E694" s="184" t="s">
        <v>972</v>
      </c>
      <c r="F694" s="185" t="s">
        <v>973</v>
      </c>
      <c r="G694" s="186" t="s">
        <v>435</v>
      </c>
      <c r="H694" s="187">
        <v>6.12</v>
      </c>
      <c r="I694" s="188"/>
      <c r="J694" s="189">
        <f>ROUND(I694*H694,2)</f>
        <v>0</v>
      </c>
      <c r="K694" s="185" t="s">
        <v>197</v>
      </c>
      <c r="L694" s="190"/>
      <c r="M694" s="191" t="s">
        <v>1</v>
      </c>
      <c r="N694" s="192" t="s">
        <v>41</v>
      </c>
      <c r="P694" s="145">
        <f>O694*H694</f>
        <v>0</v>
      </c>
      <c r="Q694" s="145">
        <v>6.5670000000000006E-2</v>
      </c>
      <c r="R694" s="145">
        <f>Q694*H694</f>
        <v>0.40190040000000005</v>
      </c>
      <c r="S694" s="145">
        <v>0</v>
      </c>
      <c r="T694" s="146">
        <f>S694*H694</f>
        <v>0</v>
      </c>
      <c r="AR694" s="147" t="s">
        <v>500</v>
      </c>
      <c r="AT694" s="147" t="s">
        <v>615</v>
      </c>
      <c r="AU694" s="147" t="s">
        <v>85</v>
      </c>
      <c r="AY694" s="17" t="s">
        <v>190</v>
      </c>
      <c r="BE694" s="148">
        <f>IF(N694="základní",J694,0)</f>
        <v>0</v>
      </c>
      <c r="BF694" s="148">
        <f>IF(N694="snížená",J694,0)</f>
        <v>0</v>
      </c>
      <c r="BG694" s="148">
        <f>IF(N694="zákl. přenesená",J694,0)</f>
        <v>0</v>
      </c>
      <c r="BH694" s="148">
        <f>IF(N694="sníž. přenesená",J694,0)</f>
        <v>0</v>
      </c>
      <c r="BI694" s="148">
        <f>IF(N694="nulová",J694,0)</f>
        <v>0</v>
      </c>
      <c r="BJ694" s="17" t="s">
        <v>83</v>
      </c>
      <c r="BK694" s="148">
        <f>ROUND(I694*H694,2)</f>
        <v>0</v>
      </c>
      <c r="BL694" s="17" t="s">
        <v>217</v>
      </c>
      <c r="BM694" s="147" t="s">
        <v>1760</v>
      </c>
    </row>
    <row r="695" spans="2:65" s="13" customFormat="1">
      <c r="B695" s="167"/>
      <c r="D695" s="153" t="s">
        <v>256</v>
      </c>
      <c r="E695" s="168" t="s">
        <v>1</v>
      </c>
      <c r="F695" s="169" t="s">
        <v>1757</v>
      </c>
      <c r="H695" s="168" t="s">
        <v>1</v>
      </c>
      <c r="I695" s="170"/>
      <c r="L695" s="167"/>
      <c r="M695" s="171"/>
      <c r="T695" s="172"/>
      <c r="AT695" s="168" t="s">
        <v>256</v>
      </c>
      <c r="AU695" s="168" t="s">
        <v>85</v>
      </c>
      <c r="AV695" s="13" t="s">
        <v>83</v>
      </c>
      <c r="AW695" s="13" t="s">
        <v>32</v>
      </c>
      <c r="AX695" s="13" t="s">
        <v>76</v>
      </c>
      <c r="AY695" s="168" t="s">
        <v>190</v>
      </c>
    </row>
    <row r="696" spans="2:65" s="12" customFormat="1">
      <c r="B696" s="160"/>
      <c r="D696" s="153" t="s">
        <v>256</v>
      </c>
      <c r="E696" s="161" t="s">
        <v>1</v>
      </c>
      <c r="F696" s="162" t="s">
        <v>1758</v>
      </c>
      <c r="H696" s="163">
        <v>4</v>
      </c>
      <c r="I696" s="164"/>
      <c r="L696" s="160"/>
      <c r="M696" s="165"/>
      <c r="T696" s="166"/>
      <c r="AT696" s="161" t="s">
        <v>256</v>
      </c>
      <c r="AU696" s="161" t="s">
        <v>85</v>
      </c>
      <c r="AV696" s="12" t="s">
        <v>85</v>
      </c>
      <c r="AW696" s="12" t="s">
        <v>32</v>
      </c>
      <c r="AX696" s="12" t="s">
        <v>76</v>
      </c>
      <c r="AY696" s="161" t="s">
        <v>190</v>
      </c>
    </row>
    <row r="697" spans="2:65" s="12" customFormat="1">
      <c r="B697" s="160"/>
      <c r="D697" s="153" t="s">
        <v>256</v>
      </c>
      <c r="E697" s="161" t="s">
        <v>1</v>
      </c>
      <c r="F697" s="162" t="s">
        <v>1759</v>
      </c>
      <c r="H697" s="163">
        <v>2</v>
      </c>
      <c r="I697" s="164"/>
      <c r="L697" s="160"/>
      <c r="M697" s="165"/>
      <c r="T697" s="166"/>
      <c r="AT697" s="161" t="s">
        <v>256</v>
      </c>
      <c r="AU697" s="161" t="s">
        <v>85</v>
      </c>
      <c r="AV697" s="12" t="s">
        <v>85</v>
      </c>
      <c r="AW697" s="12" t="s">
        <v>32</v>
      </c>
      <c r="AX697" s="12" t="s">
        <v>76</v>
      </c>
      <c r="AY697" s="161" t="s">
        <v>190</v>
      </c>
    </row>
    <row r="698" spans="2:65" s="14" customFormat="1">
      <c r="B698" s="173"/>
      <c r="D698" s="153" t="s">
        <v>256</v>
      </c>
      <c r="E698" s="174" t="s">
        <v>1</v>
      </c>
      <c r="F698" s="175" t="s">
        <v>267</v>
      </c>
      <c r="H698" s="176">
        <v>6</v>
      </c>
      <c r="I698" s="177"/>
      <c r="L698" s="173"/>
      <c r="M698" s="178"/>
      <c r="T698" s="179"/>
      <c r="AT698" s="174" t="s">
        <v>256</v>
      </c>
      <c r="AU698" s="174" t="s">
        <v>85</v>
      </c>
      <c r="AV698" s="14" t="s">
        <v>217</v>
      </c>
      <c r="AW698" s="14" t="s">
        <v>32</v>
      </c>
      <c r="AX698" s="14" t="s">
        <v>83</v>
      </c>
      <c r="AY698" s="174" t="s">
        <v>190</v>
      </c>
    </row>
    <row r="699" spans="2:65" s="12" customFormat="1">
      <c r="B699" s="160"/>
      <c r="D699" s="153" t="s">
        <v>256</v>
      </c>
      <c r="F699" s="162" t="s">
        <v>1761</v>
      </c>
      <c r="H699" s="163">
        <v>6.12</v>
      </c>
      <c r="I699" s="164"/>
      <c r="L699" s="160"/>
      <c r="M699" s="165"/>
      <c r="T699" s="166"/>
      <c r="AT699" s="161" t="s">
        <v>256</v>
      </c>
      <c r="AU699" s="161" t="s">
        <v>85</v>
      </c>
      <c r="AV699" s="12" t="s">
        <v>85</v>
      </c>
      <c r="AW699" s="12" t="s">
        <v>4</v>
      </c>
      <c r="AX699" s="12" t="s">
        <v>83</v>
      </c>
      <c r="AY699" s="161" t="s">
        <v>190</v>
      </c>
    </row>
    <row r="700" spans="2:65" s="1" customFormat="1" ht="16.5" customHeight="1">
      <c r="B700" s="32"/>
      <c r="C700" s="183" t="s">
        <v>1127</v>
      </c>
      <c r="D700" s="183" t="s">
        <v>615</v>
      </c>
      <c r="E700" s="184" t="s">
        <v>977</v>
      </c>
      <c r="F700" s="185" t="s">
        <v>978</v>
      </c>
      <c r="G700" s="186" t="s">
        <v>435</v>
      </c>
      <c r="H700" s="187">
        <v>933.3</v>
      </c>
      <c r="I700" s="188"/>
      <c r="J700" s="189">
        <f>ROUND(I700*H700,2)</f>
        <v>0</v>
      </c>
      <c r="K700" s="185" t="s">
        <v>197</v>
      </c>
      <c r="L700" s="190"/>
      <c r="M700" s="191" t="s">
        <v>1</v>
      </c>
      <c r="N700" s="192" t="s">
        <v>41</v>
      </c>
      <c r="P700" s="145">
        <f>O700*H700</f>
        <v>0</v>
      </c>
      <c r="Q700" s="145">
        <v>0.08</v>
      </c>
      <c r="R700" s="145">
        <f>Q700*H700</f>
        <v>74.664000000000001</v>
      </c>
      <c r="S700" s="145">
        <v>0</v>
      </c>
      <c r="T700" s="146">
        <f>S700*H700</f>
        <v>0</v>
      </c>
      <c r="AR700" s="147" t="s">
        <v>500</v>
      </c>
      <c r="AT700" s="147" t="s">
        <v>615</v>
      </c>
      <c r="AU700" s="147" t="s">
        <v>85</v>
      </c>
      <c r="AY700" s="17" t="s">
        <v>190</v>
      </c>
      <c r="BE700" s="148">
        <f>IF(N700="základní",J700,0)</f>
        <v>0</v>
      </c>
      <c r="BF700" s="148">
        <f>IF(N700="snížená",J700,0)</f>
        <v>0</v>
      </c>
      <c r="BG700" s="148">
        <f>IF(N700="zákl. přenesená",J700,0)</f>
        <v>0</v>
      </c>
      <c r="BH700" s="148">
        <f>IF(N700="sníž. přenesená",J700,0)</f>
        <v>0</v>
      </c>
      <c r="BI700" s="148">
        <f>IF(N700="nulová",J700,0)</f>
        <v>0</v>
      </c>
      <c r="BJ700" s="17" t="s">
        <v>83</v>
      </c>
      <c r="BK700" s="148">
        <f>ROUND(I700*H700,2)</f>
        <v>0</v>
      </c>
      <c r="BL700" s="17" t="s">
        <v>217</v>
      </c>
      <c r="BM700" s="147" t="s">
        <v>1762</v>
      </c>
    </row>
    <row r="701" spans="2:65" s="13" customFormat="1">
      <c r="B701" s="167"/>
      <c r="D701" s="153" t="s">
        <v>256</v>
      </c>
      <c r="E701" s="168" t="s">
        <v>1</v>
      </c>
      <c r="F701" s="169" t="s">
        <v>959</v>
      </c>
      <c r="H701" s="168" t="s">
        <v>1</v>
      </c>
      <c r="I701" s="170"/>
      <c r="L701" s="167"/>
      <c r="M701" s="171"/>
      <c r="T701" s="172"/>
      <c r="AT701" s="168" t="s">
        <v>256</v>
      </c>
      <c r="AU701" s="168" t="s">
        <v>85</v>
      </c>
      <c r="AV701" s="13" t="s">
        <v>83</v>
      </c>
      <c r="AW701" s="13" t="s">
        <v>32</v>
      </c>
      <c r="AX701" s="13" t="s">
        <v>76</v>
      </c>
      <c r="AY701" s="168" t="s">
        <v>190</v>
      </c>
    </row>
    <row r="702" spans="2:65" s="12" customFormat="1">
      <c r="B702" s="160"/>
      <c r="D702" s="153" t="s">
        <v>256</v>
      </c>
      <c r="E702" s="161" t="s">
        <v>1</v>
      </c>
      <c r="F702" s="162" t="s">
        <v>1752</v>
      </c>
      <c r="H702" s="163">
        <v>410.5</v>
      </c>
      <c r="I702" s="164"/>
      <c r="L702" s="160"/>
      <c r="M702" s="165"/>
      <c r="T702" s="166"/>
      <c r="AT702" s="161" t="s">
        <v>256</v>
      </c>
      <c r="AU702" s="161" t="s">
        <v>85</v>
      </c>
      <c r="AV702" s="12" t="s">
        <v>85</v>
      </c>
      <c r="AW702" s="12" t="s">
        <v>32</v>
      </c>
      <c r="AX702" s="12" t="s">
        <v>76</v>
      </c>
      <c r="AY702" s="161" t="s">
        <v>190</v>
      </c>
    </row>
    <row r="703" spans="2:65" s="12" customFormat="1">
      <c r="B703" s="160"/>
      <c r="D703" s="153" t="s">
        <v>256</v>
      </c>
      <c r="E703" s="161" t="s">
        <v>1</v>
      </c>
      <c r="F703" s="162" t="s">
        <v>1753</v>
      </c>
      <c r="H703" s="163">
        <v>449</v>
      </c>
      <c r="I703" s="164"/>
      <c r="L703" s="160"/>
      <c r="M703" s="165"/>
      <c r="T703" s="166"/>
      <c r="AT703" s="161" t="s">
        <v>256</v>
      </c>
      <c r="AU703" s="161" t="s">
        <v>85</v>
      </c>
      <c r="AV703" s="12" t="s">
        <v>85</v>
      </c>
      <c r="AW703" s="12" t="s">
        <v>32</v>
      </c>
      <c r="AX703" s="12" t="s">
        <v>76</v>
      </c>
      <c r="AY703" s="161" t="s">
        <v>190</v>
      </c>
    </row>
    <row r="704" spans="2:65" s="12" customFormat="1">
      <c r="B704" s="160"/>
      <c r="D704" s="153" t="s">
        <v>256</v>
      </c>
      <c r="E704" s="161" t="s">
        <v>1</v>
      </c>
      <c r="F704" s="162" t="s">
        <v>1754</v>
      </c>
      <c r="H704" s="163">
        <v>30.5</v>
      </c>
      <c r="I704" s="164"/>
      <c r="L704" s="160"/>
      <c r="M704" s="165"/>
      <c r="T704" s="166"/>
      <c r="AT704" s="161" t="s">
        <v>256</v>
      </c>
      <c r="AU704" s="161" t="s">
        <v>85</v>
      </c>
      <c r="AV704" s="12" t="s">
        <v>85</v>
      </c>
      <c r="AW704" s="12" t="s">
        <v>32</v>
      </c>
      <c r="AX704" s="12" t="s">
        <v>76</v>
      </c>
      <c r="AY704" s="161" t="s">
        <v>190</v>
      </c>
    </row>
    <row r="705" spans="2:65" s="12" customFormat="1">
      <c r="B705" s="160"/>
      <c r="D705" s="153" t="s">
        <v>256</v>
      </c>
      <c r="E705" s="161" t="s">
        <v>1</v>
      </c>
      <c r="F705" s="162" t="s">
        <v>1755</v>
      </c>
      <c r="H705" s="163">
        <v>25</v>
      </c>
      <c r="I705" s="164"/>
      <c r="L705" s="160"/>
      <c r="M705" s="165"/>
      <c r="T705" s="166"/>
      <c r="AT705" s="161" t="s">
        <v>256</v>
      </c>
      <c r="AU705" s="161" t="s">
        <v>85</v>
      </c>
      <c r="AV705" s="12" t="s">
        <v>85</v>
      </c>
      <c r="AW705" s="12" t="s">
        <v>32</v>
      </c>
      <c r="AX705" s="12" t="s">
        <v>76</v>
      </c>
      <c r="AY705" s="161" t="s">
        <v>190</v>
      </c>
    </row>
    <row r="706" spans="2:65" s="14" customFormat="1">
      <c r="B706" s="173"/>
      <c r="D706" s="153" t="s">
        <v>256</v>
      </c>
      <c r="E706" s="174" t="s">
        <v>1</v>
      </c>
      <c r="F706" s="175" t="s">
        <v>267</v>
      </c>
      <c r="H706" s="176">
        <v>915</v>
      </c>
      <c r="I706" s="177"/>
      <c r="L706" s="173"/>
      <c r="M706" s="178"/>
      <c r="T706" s="179"/>
      <c r="AT706" s="174" t="s">
        <v>256</v>
      </c>
      <c r="AU706" s="174" t="s">
        <v>85</v>
      </c>
      <c r="AV706" s="14" t="s">
        <v>217</v>
      </c>
      <c r="AW706" s="14" t="s">
        <v>32</v>
      </c>
      <c r="AX706" s="14" t="s">
        <v>83</v>
      </c>
      <c r="AY706" s="174" t="s">
        <v>190</v>
      </c>
    </row>
    <row r="707" spans="2:65" s="12" customFormat="1">
      <c r="B707" s="160"/>
      <c r="D707" s="153" t="s">
        <v>256</v>
      </c>
      <c r="F707" s="162" t="s">
        <v>1763</v>
      </c>
      <c r="H707" s="163">
        <v>933.3</v>
      </c>
      <c r="I707" s="164"/>
      <c r="L707" s="160"/>
      <c r="M707" s="165"/>
      <c r="T707" s="166"/>
      <c r="AT707" s="161" t="s">
        <v>256</v>
      </c>
      <c r="AU707" s="161" t="s">
        <v>85</v>
      </c>
      <c r="AV707" s="12" t="s">
        <v>85</v>
      </c>
      <c r="AW707" s="12" t="s">
        <v>4</v>
      </c>
      <c r="AX707" s="12" t="s">
        <v>83</v>
      </c>
      <c r="AY707" s="161" t="s">
        <v>190</v>
      </c>
    </row>
    <row r="708" spans="2:65" s="1" customFormat="1" ht="16.5" customHeight="1">
      <c r="B708" s="32"/>
      <c r="C708" s="183" t="s">
        <v>1133</v>
      </c>
      <c r="D708" s="183" t="s">
        <v>615</v>
      </c>
      <c r="E708" s="184" t="s">
        <v>982</v>
      </c>
      <c r="F708" s="185" t="s">
        <v>983</v>
      </c>
      <c r="G708" s="186" t="s">
        <v>435</v>
      </c>
      <c r="H708" s="187">
        <v>11.73</v>
      </c>
      <c r="I708" s="188"/>
      <c r="J708" s="189">
        <f>ROUND(I708*H708,2)</f>
        <v>0</v>
      </c>
      <c r="K708" s="185" t="s">
        <v>197</v>
      </c>
      <c r="L708" s="190"/>
      <c r="M708" s="191" t="s">
        <v>1</v>
      </c>
      <c r="N708" s="192" t="s">
        <v>41</v>
      </c>
      <c r="P708" s="145">
        <f>O708*H708</f>
        <v>0</v>
      </c>
      <c r="Q708" s="145">
        <v>5.5E-2</v>
      </c>
      <c r="R708" s="145">
        <f>Q708*H708</f>
        <v>0.64515</v>
      </c>
      <c r="S708" s="145">
        <v>0</v>
      </c>
      <c r="T708" s="146">
        <f>S708*H708</f>
        <v>0</v>
      </c>
      <c r="AR708" s="147" t="s">
        <v>500</v>
      </c>
      <c r="AT708" s="147" t="s">
        <v>615</v>
      </c>
      <c r="AU708" s="147" t="s">
        <v>85</v>
      </c>
      <c r="AY708" s="17" t="s">
        <v>190</v>
      </c>
      <c r="BE708" s="148">
        <f>IF(N708="základní",J708,0)</f>
        <v>0</v>
      </c>
      <c r="BF708" s="148">
        <f>IF(N708="snížená",J708,0)</f>
        <v>0</v>
      </c>
      <c r="BG708" s="148">
        <f>IF(N708="zákl. přenesená",J708,0)</f>
        <v>0</v>
      </c>
      <c r="BH708" s="148">
        <f>IF(N708="sníž. přenesená",J708,0)</f>
        <v>0</v>
      </c>
      <c r="BI708" s="148">
        <f>IF(N708="nulová",J708,0)</f>
        <v>0</v>
      </c>
      <c r="BJ708" s="17" t="s">
        <v>83</v>
      </c>
      <c r="BK708" s="148">
        <f>ROUND(I708*H708,2)</f>
        <v>0</v>
      </c>
      <c r="BL708" s="17" t="s">
        <v>217</v>
      </c>
      <c r="BM708" s="147" t="s">
        <v>1764</v>
      </c>
    </row>
    <row r="709" spans="2:65" s="13" customFormat="1">
      <c r="B709" s="167"/>
      <c r="D709" s="153" t="s">
        <v>256</v>
      </c>
      <c r="E709" s="168" t="s">
        <v>1</v>
      </c>
      <c r="F709" s="169" t="s">
        <v>964</v>
      </c>
      <c r="H709" s="168" t="s">
        <v>1</v>
      </c>
      <c r="I709" s="170"/>
      <c r="L709" s="167"/>
      <c r="M709" s="171"/>
      <c r="T709" s="172"/>
      <c r="AT709" s="168" t="s">
        <v>256</v>
      </c>
      <c r="AU709" s="168" t="s">
        <v>85</v>
      </c>
      <c r="AV709" s="13" t="s">
        <v>83</v>
      </c>
      <c r="AW709" s="13" t="s">
        <v>32</v>
      </c>
      <c r="AX709" s="13" t="s">
        <v>76</v>
      </c>
      <c r="AY709" s="168" t="s">
        <v>190</v>
      </c>
    </row>
    <row r="710" spans="2:65" s="12" customFormat="1">
      <c r="B710" s="160"/>
      <c r="D710" s="153" t="s">
        <v>256</v>
      </c>
      <c r="E710" s="161" t="s">
        <v>1</v>
      </c>
      <c r="F710" s="162" t="s">
        <v>1756</v>
      </c>
      <c r="H710" s="163">
        <v>11.5</v>
      </c>
      <c r="I710" s="164"/>
      <c r="L710" s="160"/>
      <c r="M710" s="165"/>
      <c r="T710" s="166"/>
      <c r="AT710" s="161" t="s">
        <v>256</v>
      </c>
      <c r="AU710" s="161" t="s">
        <v>85</v>
      </c>
      <c r="AV710" s="12" t="s">
        <v>85</v>
      </c>
      <c r="AW710" s="12" t="s">
        <v>32</v>
      </c>
      <c r="AX710" s="12" t="s">
        <v>83</v>
      </c>
      <c r="AY710" s="161" t="s">
        <v>190</v>
      </c>
    </row>
    <row r="711" spans="2:65" s="12" customFormat="1">
      <c r="B711" s="160"/>
      <c r="D711" s="153" t="s">
        <v>256</v>
      </c>
      <c r="F711" s="162" t="s">
        <v>1765</v>
      </c>
      <c r="H711" s="163">
        <v>11.73</v>
      </c>
      <c r="I711" s="164"/>
      <c r="L711" s="160"/>
      <c r="M711" s="165"/>
      <c r="T711" s="166"/>
      <c r="AT711" s="161" t="s">
        <v>256</v>
      </c>
      <c r="AU711" s="161" t="s">
        <v>85</v>
      </c>
      <c r="AV711" s="12" t="s">
        <v>85</v>
      </c>
      <c r="AW711" s="12" t="s">
        <v>4</v>
      </c>
      <c r="AX711" s="12" t="s">
        <v>83</v>
      </c>
      <c r="AY711" s="161" t="s">
        <v>190</v>
      </c>
    </row>
    <row r="712" spans="2:65" s="1" customFormat="1" ht="49.15" customHeight="1">
      <c r="B712" s="32"/>
      <c r="C712" s="136" t="s">
        <v>1139</v>
      </c>
      <c r="D712" s="136" t="s">
        <v>193</v>
      </c>
      <c r="E712" s="137" t="s">
        <v>1002</v>
      </c>
      <c r="F712" s="138" t="s">
        <v>1003</v>
      </c>
      <c r="G712" s="139" t="s">
        <v>435</v>
      </c>
      <c r="H712" s="140">
        <v>426</v>
      </c>
      <c r="I712" s="141"/>
      <c r="J712" s="142">
        <f>ROUND(I712*H712,2)</f>
        <v>0</v>
      </c>
      <c r="K712" s="138" t="s">
        <v>197</v>
      </c>
      <c r="L712" s="32"/>
      <c r="M712" s="143" t="s">
        <v>1</v>
      </c>
      <c r="N712" s="144" t="s">
        <v>41</v>
      </c>
      <c r="P712" s="145">
        <f>O712*H712</f>
        <v>0</v>
      </c>
      <c r="Q712" s="145">
        <v>0.1295</v>
      </c>
      <c r="R712" s="145">
        <f>Q712*H712</f>
        <v>55.167000000000002</v>
      </c>
      <c r="S712" s="145">
        <v>0</v>
      </c>
      <c r="T712" s="146">
        <f>S712*H712</f>
        <v>0</v>
      </c>
      <c r="AR712" s="147" t="s">
        <v>217</v>
      </c>
      <c r="AT712" s="147" t="s">
        <v>193</v>
      </c>
      <c r="AU712" s="147" t="s">
        <v>85</v>
      </c>
      <c r="AY712" s="17" t="s">
        <v>190</v>
      </c>
      <c r="BE712" s="148">
        <f>IF(N712="základní",J712,0)</f>
        <v>0</v>
      </c>
      <c r="BF712" s="148">
        <f>IF(N712="snížená",J712,0)</f>
        <v>0</v>
      </c>
      <c r="BG712" s="148">
        <f>IF(N712="zákl. přenesená",J712,0)</f>
        <v>0</v>
      </c>
      <c r="BH712" s="148">
        <f>IF(N712="sníž. přenesená",J712,0)</f>
        <v>0</v>
      </c>
      <c r="BI712" s="148">
        <f>IF(N712="nulová",J712,0)</f>
        <v>0</v>
      </c>
      <c r="BJ712" s="17" t="s">
        <v>83</v>
      </c>
      <c r="BK712" s="148">
        <f>ROUND(I712*H712,2)</f>
        <v>0</v>
      </c>
      <c r="BL712" s="17" t="s">
        <v>217</v>
      </c>
      <c r="BM712" s="147" t="s">
        <v>1766</v>
      </c>
    </row>
    <row r="713" spans="2:65" s="1" customFormat="1">
      <c r="B713" s="32"/>
      <c r="D713" s="149" t="s">
        <v>200</v>
      </c>
      <c r="F713" s="150" t="s">
        <v>1005</v>
      </c>
      <c r="I713" s="151"/>
      <c r="L713" s="32"/>
      <c r="M713" s="152"/>
      <c r="T713" s="56"/>
      <c r="AT713" s="17" t="s">
        <v>200</v>
      </c>
      <c r="AU713" s="17" t="s">
        <v>85</v>
      </c>
    </row>
    <row r="714" spans="2:65" s="13" customFormat="1">
      <c r="B714" s="167"/>
      <c r="D714" s="153" t="s">
        <v>256</v>
      </c>
      <c r="E714" s="168" t="s">
        <v>1</v>
      </c>
      <c r="F714" s="169" t="s">
        <v>1006</v>
      </c>
      <c r="H714" s="168" t="s">
        <v>1</v>
      </c>
      <c r="I714" s="170"/>
      <c r="L714" s="167"/>
      <c r="M714" s="171"/>
      <c r="T714" s="172"/>
      <c r="AT714" s="168" t="s">
        <v>256</v>
      </c>
      <c r="AU714" s="168" t="s">
        <v>85</v>
      </c>
      <c r="AV714" s="13" t="s">
        <v>83</v>
      </c>
      <c r="AW714" s="13" t="s">
        <v>32</v>
      </c>
      <c r="AX714" s="13" t="s">
        <v>76</v>
      </c>
      <c r="AY714" s="168" t="s">
        <v>190</v>
      </c>
    </row>
    <row r="715" spans="2:65" s="12" customFormat="1">
      <c r="B715" s="160"/>
      <c r="D715" s="153" t="s">
        <v>256</v>
      </c>
      <c r="E715" s="161" t="s">
        <v>1</v>
      </c>
      <c r="F715" s="162" t="s">
        <v>1767</v>
      </c>
      <c r="H715" s="163">
        <v>52.5</v>
      </c>
      <c r="I715" s="164"/>
      <c r="L715" s="160"/>
      <c r="M715" s="165"/>
      <c r="T715" s="166"/>
      <c r="AT715" s="161" t="s">
        <v>256</v>
      </c>
      <c r="AU715" s="161" t="s">
        <v>85</v>
      </c>
      <c r="AV715" s="12" t="s">
        <v>85</v>
      </c>
      <c r="AW715" s="12" t="s">
        <v>32</v>
      </c>
      <c r="AX715" s="12" t="s">
        <v>76</v>
      </c>
      <c r="AY715" s="161" t="s">
        <v>190</v>
      </c>
    </row>
    <row r="716" spans="2:65" s="12" customFormat="1">
      <c r="B716" s="160"/>
      <c r="D716" s="153" t="s">
        <v>256</v>
      </c>
      <c r="E716" s="161" t="s">
        <v>1</v>
      </c>
      <c r="F716" s="162" t="s">
        <v>1768</v>
      </c>
      <c r="H716" s="163">
        <v>197.5</v>
      </c>
      <c r="I716" s="164"/>
      <c r="L716" s="160"/>
      <c r="M716" s="165"/>
      <c r="T716" s="166"/>
      <c r="AT716" s="161" t="s">
        <v>256</v>
      </c>
      <c r="AU716" s="161" t="s">
        <v>85</v>
      </c>
      <c r="AV716" s="12" t="s">
        <v>85</v>
      </c>
      <c r="AW716" s="12" t="s">
        <v>32</v>
      </c>
      <c r="AX716" s="12" t="s">
        <v>76</v>
      </c>
      <c r="AY716" s="161" t="s">
        <v>190</v>
      </c>
    </row>
    <row r="717" spans="2:65" s="12" customFormat="1">
      <c r="B717" s="160"/>
      <c r="D717" s="153" t="s">
        <v>256</v>
      </c>
      <c r="E717" s="161" t="s">
        <v>1</v>
      </c>
      <c r="F717" s="162" t="s">
        <v>1769</v>
      </c>
      <c r="H717" s="163">
        <v>142</v>
      </c>
      <c r="I717" s="164"/>
      <c r="L717" s="160"/>
      <c r="M717" s="165"/>
      <c r="T717" s="166"/>
      <c r="AT717" s="161" t="s">
        <v>256</v>
      </c>
      <c r="AU717" s="161" t="s">
        <v>85</v>
      </c>
      <c r="AV717" s="12" t="s">
        <v>85</v>
      </c>
      <c r="AW717" s="12" t="s">
        <v>32</v>
      </c>
      <c r="AX717" s="12" t="s">
        <v>76</v>
      </c>
      <c r="AY717" s="161" t="s">
        <v>190</v>
      </c>
    </row>
    <row r="718" spans="2:65" s="12" customFormat="1">
      <c r="B718" s="160"/>
      <c r="D718" s="153" t="s">
        <v>256</v>
      </c>
      <c r="E718" s="161" t="s">
        <v>1</v>
      </c>
      <c r="F718" s="162" t="s">
        <v>1770</v>
      </c>
      <c r="H718" s="163">
        <v>34</v>
      </c>
      <c r="I718" s="164"/>
      <c r="L718" s="160"/>
      <c r="M718" s="165"/>
      <c r="T718" s="166"/>
      <c r="AT718" s="161" t="s">
        <v>256</v>
      </c>
      <c r="AU718" s="161" t="s">
        <v>85</v>
      </c>
      <c r="AV718" s="12" t="s">
        <v>85</v>
      </c>
      <c r="AW718" s="12" t="s">
        <v>32</v>
      </c>
      <c r="AX718" s="12" t="s">
        <v>76</v>
      </c>
      <c r="AY718" s="161" t="s">
        <v>190</v>
      </c>
    </row>
    <row r="719" spans="2:65" s="14" customFormat="1">
      <c r="B719" s="173"/>
      <c r="D719" s="153" t="s">
        <v>256</v>
      </c>
      <c r="E719" s="174" t="s">
        <v>1</v>
      </c>
      <c r="F719" s="175" t="s">
        <v>267</v>
      </c>
      <c r="H719" s="176">
        <v>426</v>
      </c>
      <c r="I719" s="177"/>
      <c r="L719" s="173"/>
      <c r="M719" s="178"/>
      <c r="T719" s="179"/>
      <c r="AT719" s="174" t="s">
        <v>256</v>
      </c>
      <c r="AU719" s="174" t="s">
        <v>85</v>
      </c>
      <c r="AV719" s="14" t="s">
        <v>217</v>
      </c>
      <c r="AW719" s="14" t="s">
        <v>32</v>
      </c>
      <c r="AX719" s="14" t="s">
        <v>83</v>
      </c>
      <c r="AY719" s="174" t="s">
        <v>190</v>
      </c>
    </row>
    <row r="720" spans="2:65" s="1" customFormat="1" ht="16.5" customHeight="1">
      <c r="B720" s="32"/>
      <c r="C720" s="183" t="s">
        <v>1146</v>
      </c>
      <c r="D720" s="183" t="s">
        <v>615</v>
      </c>
      <c r="E720" s="184" t="s">
        <v>1011</v>
      </c>
      <c r="F720" s="185" t="s">
        <v>1012</v>
      </c>
      <c r="G720" s="186" t="s">
        <v>435</v>
      </c>
      <c r="H720" s="187">
        <v>434.52</v>
      </c>
      <c r="I720" s="188"/>
      <c r="J720" s="189">
        <f>ROUND(I720*H720,2)</f>
        <v>0</v>
      </c>
      <c r="K720" s="185" t="s">
        <v>197</v>
      </c>
      <c r="L720" s="190"/>
      <c r="M720" s="191" t="s">
        <v>1</v>
      </c>
      <c r="N720" s="192" t="s">
        <v>41</v>
      </c>
      <c r="P720" s="145">
        <f>O720*H720</f>
        <v>0</v>
      </c>
      <c r="Q720" s="145">
        <v>5.6120000000000003E-2</v>
      </c>
      <c r="R720" s="145">
        <f>Q720*H720</f>
        <v>24.385262400000002</v>
      </c>
      <c r="S720" s="145">
        <v>0</v>
      </c>
      <c r="T720" s="146">
        <f>S720*H720</f>
        <v>0</v>
      </c>
      <c r="AR720" s="147" t="s">
        <v>500</v>
      </c>
      <c r="AT720" s="147" t="s">
        <v>615</v>
      </c>
      <c r="AU720" s="147" t="s">
        <v>85</v>
      </c>
      <c r="AY720" s="17" t="s">
        <v>190</v>
      </c>
      <c r="BE720" s="148">
        <f>IF(N720="základní",J720,0)</f>
        <v>0</v>
      </c>
      <c r="BF720" s="148">
        <f>IF(N720="snížená",J720,0)</f>
        <v>0</v>
      </c>
      <c r="BG720" s="148">
        <f>IF(N720="zákl. přenesená",J720,0)</f>
        <v>0</v>
      </c>
      <c r="BH720" s="148">
        <f>IF(N720="sníž. přenesená",J720,0)</f>
        <v>0</v>
      </c>
      <c r="BI720" s="148">
        <f>IF(N720="nulová",J720,0)</f>
        <v>0</v>
      </c>
      <c r="BJ720" s="17" t="s">
        <v>83</v>
      </c>
      <c r="BK720" s="148">
        <f>ROUND(I720*H720,2)</f>
        <v>0</v>
      </c>
      <c r="BL720" s="17" t="s">
        <v>217</v>
      </c>
      <c r="BM720" s="147" t="s">
        <v>1771</v>
      </c>
    </row>
    <row r="721" spans="2:65" s="13" customFormat="1">
      <c r="B721" s="167"/>
      <c r="D721" s="153" t="s">
        <v>256</v>
      </c>
      <c r="E721" s="168" t="s">
        <v>1</v>
      </c>
      <c r="F721" s="169" t="s">
        <v>1006</v>
      </c>
      <c r="H721" s="168" t="s">
        <v>1</v>
      </c>
      <c r="I721" s="170"/>
      <c r="L721" s="167"/>
      <c r="M721" s="171"/>
      <c r="T721" s="172"/>
      <c r="AT721" s="168" t="s">
        <v>256</v>
      </c>
      <c r="AU721" s="168" t="s">
        <v>85</v>
      </c>
      <c r="AV721" s="13" t="s">
        <v>83</v>
      </c>
      <c r="AW721" s="13" t="s">
        <v>32</v>
      </c>
      <c r="AX721" s="13" t="s">
        <v>76</v>
      </c>
      <c r="AY721" s="168" t="s">
        <v>190</v>
      </c>
    </row>
    <row r="722" spans="2:65" s="12" customFormat="1">
      <c r="B722" s="160"/>
      <c r="D722" s="153" t="s">
        <v>256</v>
      </c>
      <c r="E722" s="161" t="s">
        <v>1</v>
      </c>
      <c r="F722" s="162" t="s">
        <v>1767</v>
      </c>
      <c r="H722" s="163">
        <v>52.5</v>
      </c>
      <c r="I722" s="164"/>
      <c r="L722" s="160"/>
      <c r="M722" s="165"/>
      <c r="T722" s="166"/>
      <c r="AT722" s="161" t="s">
        <v>256</v>
      </c>
      <c r="AU722" s="161" t="s">
        <v>85</v>
      </c>
      <c r="AV722" s="12" t="s">
        <v>85</v>
      </c>
      <c r="AW722" s="12" t="s">
        <v>32</v>
      </c>
      <c r="AX722" s="12" t="s">
        <v>76</v>
      </c>
      <c r="AY722" s="161" t="s">
        <v>190</v>
      </c>
    </row>
    <row r="723" spans="2:65" s="12" customFormat="1">
      <c r="B723" s="160"/>
      <c r="D723" s="153" t="s">
        <v>256</v>
      </c>
      <c r="E723" s="161" t="s">
        <v>1</v>
      </c>
      <c r="F723" s="162" t="s">
        <v>1768</v>
      </c>
      <c r="H723" s="163">
        <v>197.5</v>
      </c>
      <c r="I723" s="164"/>
      <c r="L723" s="160"/>
      <c r="M723" s="165"/>
      <c r="T723" s="166"/>
      <c r="AT723" s="161" t="s">
        <v>256</v>
      </c>
      <c r="AU723" s="161" t="s">
        <v>85</v>
      </c>
      <c r="AV723" s="12" t="s">
        <v>85</v>
      </c>
      <c r="AW723" s="12" t="s">
        <v>32</v>
      </c>
      <c r="AX723" s="12" t="s">
        <v>76</v>
      </c>
      <c r="AY723" s="161" t="s">
        <v>190</v>
      </c>
    </row>
    <row r="724" spans="2:65" s="12" customFormat="1">
      <c r="B724" s="160"/>
      <c r="D724" s="153" t="s">
        <v>256</v>
      </c>
      <c r="E724" s="161" t="s">
        <v>1</v>
      </c>
      <c r="F724" s="162" t="s">
        <v>1769</v>
      </c>
      <c r="H724" s="163">
        <v>142</v>
      </c>
      <c r="I724" s="164"/>
      <c r="L724" s="160"/>
      <c r="M724" s="165"/>
      <c r="T724" s="166"/>
      <c r="AT724" s="161" t="s">
        <v>256</v>
      </c>
      <c r="AU724" s="161" t="s">
        <v>85</v>
      </c>
      <c r="AV724" s="12" t="s">
        <v>85</v>
      </c>
      <c r="AW724" s="12" t="s">
        <v>32</v>
      </c>
      <c r="AX724" s="12" t="s">
        <v>76</v>
      </c>
      <c r="AY724" s="161" t="s">
        <v>190</v>
      </c>
    </row>
    <row r="725" spans="2:65" s="12" customFormat="1">
      <c r="B725" s="160"/>
      <c r="D725" s="153" t="s">
        <v>256</v>
      </c>
      <c r="E725" s="161" t="s">
        <v>1</v>
      </c>
      <c r="F725" s="162" t="s">
        <v>1770</v>
      </c>
      <c r="H725" s="163">
        <v>34</v>
      </c>
      <c r="I725" s="164"/>
      <c r="L725" s="160"/>
      <c r="M725" s="165"/>
      <c r="T725" s="166"/>
      <c r="AT725" s="161" t="s">
        <v>256</v>
      </c>
      <c r="AU725" s="161" t="s">
        <v>85</v>
      </c>
      <c r="AV725" s="12" t="s">
        <v>85</v>
      </c>
      <c r="AW725" s="12" t="s">
        <v>32</v>
      </c>
      <c r="AX725" s="12" t="s">
        <v>76</v>
      </c>
      <c r="AY725" s="161" t="s">
        <v>190</v>
      </c>
    </row>
    <row r="726" spans="2:65" s="14" customFormat="1">
      <c r="B726" s="173"/>
      <c r="D726" s="153" t="s">
        <v>256</v>
      </c>
      <c r="E726" s="174" t="s">
        <v>1</v>
      </c>
      <c r="F726" s="175" t="s">
        <v>267</v>
      </c>
      <c r="H726" s="176">
        <v>426</v>
      </c>
      <c r="I726" s="177"/>
      <c r="L726" s="173"/>
      <c r="M726" s="178"/>
      <c r="T726" s="179"/>
      <c r="AT726" s="174" t="s">
        <v>256</v>
      </c>
      <c r="AU726" s="174" t="s">
        <v>85</v>
      </c>
      <c r="AV726" s="14" t="s">
        <v>217</v>
      </c>
      <c r="AW726" s="14" t="s">
        <v>32</v>
      </c>
      <c r="AX726" s="14" t="s">
        <v>83</v>
      </c>
      <c r="AY726" s="174" t="s">
        <v>190</v>
      </c>
    </row>
    <row r="727" spans="2:65" s="12" customFormat="1">
      <c r="B727" s="160"/>
      <c r="D727" s="153" t="s">
        <v>256</v>
      </c>
      <c r="F727" s="162" t="s">
        <v>1772</v>
      </c>
      <c r="H727" s="163">
        <v>434.52</v>
      </c>
      <c r="I727" s="164"/>
      <c r="L727" s="160"/>
      <c r="M727" s="165"/>
      <c r="T727" s="166"/>
      <c r="AT727" s="161" t="s">
        <v>256</v>
      </c>
      <c r="AU727" s="161" t="s">
        <v>85</v>
      </c>
      <c r="AV727" s="12" t="s">
        <v>85</v>
      </c>
      <c r="AW727" s="12" t="s">
        <v>4</v>
      </c>
      <c r="AX727" s="12" t="s">
        <v>83</v>
      </c>
      <c r="AY727" s="161" t="s">
        <v>190</v>
      </c>
    </row>
    <row r="728" spans="2:65" s="1" customFormat="1" ht="24.2" customHeight="1">
      <c r="B728" s="32"/>
      <c r="C728" s="136" t="s">
        <v>1153</v>
      </c>
      <c r="D728" s="136" t="s">
        <v>193</v>
      </c>
      <c r="E728" s="137" t="s">
        <v>1033</v>
      </c>
      <c r="F728" s="138" t="s">
        <v>1034</v>
      </c>
      <c r="G728" s="139" t="s">
        <v>284</v>
      </c>
      <c r="H728" s="140">
        <v>1.306</v>
      </c>
      <c r="I728" s="141"/>
      <c r="J728" s="142">
        <f>ROUND(I728*H728,2)</f>
        <v>0</v>
      </c>
      <c r="K728" s="138" t="s">
        <v>197</v>
      </c>
      <c r="L728" s="32"/>
      <c r="M728" s="143" t="s">
        <v>1</v>
      </c>
      <c r="N728" s="144" t="s">
        <v>41</v>
      </c>
      <c r="P728" s="145">
        <f>O728*H728</f>
        <v>0</v>
      </c>
      <c r="Q728" s="145">
        <v>2.2563399999999998</v>
      </c>
      <c r="R728" s="145">
        <f>Q728*H728</f>
        <v>2.9467800399999997</v>
      </c>
      <c r="S728" s="145">
        <v>0</v>
      </c>
      <c r="T728" s="146">
        <f>S728*H728</f>
        <v>0</v>
      </c>
      <c r="AR728" s="147" t="s">
        <v>217</v>
      </c>
      <c r="AT728" s="147" t="s">
        <v>193</v>
      </c>
      <c r="AU728" s="147" t="s">
        <v>85</v>
      </c>
      <c r="AY728" s="17" t="s">
        <v>190</v>
      </c>
      <c r="BE728" s="148">
        <f>IF(N728="základní",J728,0)</f>
        <v>0</v>
      </c>
      <c r="BF728" s="148">
        <f>IF(N728="snížená",J728,0)</f>
        <v>0</v>
      </c>
      <c r="BG728" s="148">
        <f>IF(N728="zákl. přenesená",J728,0)</f>
        <v>0</v>
      </c>
      <c r="BH728" s="148">
        <f>IF(N728="sníž. přenesená",J728,0)</f>
        <v>0</v>
      </c>
      <c r="BI728" s="148">
        <f>IF(N728="nulová",J728,0)</f>
        <v>0</v>
      </c>
      <c r="BJ728" s="17" t="s">
        <v>83</v>
      </c>
      <c r="BK728" s="148">
        <f>ROUND(I728*H728,2)</f>
        <v>0</v>
      </c>
      <c r="BL728" s="17" t="s">
        <v>217</v>
      </c>
      <c r="BM728" s="147" t="s">
        <v>1773</v>
      </c>
    </row>
    <row r="729" spans="2:65" s="1" customFormat="1">
      <c r="B729" s="32"/>
      <c r="D729" s="149" t="s">
        <v>200</v>
      </c>
      <c r="F729" s="150" t="s">
        <v>1036</v>
      </c>
      <c r="I729" s="151"/>
      <c r="L729" s="32"/>
      <c r="M729" s="152"/>
      <c r="T729" s="56"/>
      <c r="AT729" s="17" t="s">
        <v>200</v>
      </c>
      <c r="AU729" s="17" t="s">
        <v>85</v>
      </c>
    </row>
    <row r="730" spans="2:65" s="12" customFormat="1">
      <c r="B730" s="160"/>
      <c r="D730" s="153" t="s">
        <v>256</v>
      </c>
      <c r="E730" s="161" t="s">
        <v>1</v>
      </c>
      <c r="F730" s="162" t="s">
        <v>1774</v>
      </c>
      <c r="H730" s="163">
        <v>1.306</v>
      </c>
      <c r="I730" s="164"/>
      <c r="L730" s="160"/>
      <c r="M730" s="165"/>
      <c r="T730" s="166"/>
      <c r="AT730" s="161" t="s">
        <v>256</v>
      </c>
      <c r="AU730" s="161" t="s">
        <v>85</v>
      </c>
      <c r="AV730" s="12" t="s">
        <v>85</v>
      </c>
      <c r="AW730" s="12" t="s">
        <v>32</v>
      </c>
      <c r="AX730" s="12" t="s">
        <v>83</v>
      </c>
      <c r="AY730" s="161" t="s">
        <v>190</v>
      </c>
    </row>
    <row r="731" spans="2:65" s="1" customFormat="1" ht="37.9" customHeight="1">
      <c r="B731" s="32"/>
      <c r="C731" s="136" t="s">
        <v>1160</v>
      </c>
      <c r="D731" s="136" t="s">
        <v>193</v>
      </c>
      <c r="E731" s="137" t="s">
        <v>1057</v>
      </c>
      <c r="F731" s="138" t="s">
        <v>1058</v>
      </c>
      <c r="G731" s="139" t="s">
        <v>435</v>
      </c>
      <c r="H731" s="140">
        <v>83</v>
      </c>
      <c r="I731" s="141"/>
      <c r="J731" s="142">
        <f>ROUND(I731*H731,2)</f>
        <v>0</v>
      </c>
      <c r="K731" s="138" t="s">
        <v>197</v>
      </c>
      <c r="L731" s="32"/>
      <c r="M731" s="143" t="s">
        <v>1</v>
      </c>
      <c r="N731" s="144" t="s">
        <v>41</v>
      </c>
      <c r="P731" s="145">
        <f>O731*H731</f>
        <v>0</v>
      </c>
      <c r="Q731" s="145">
        <v>0</v>
      </c>
      <c r="R731" s="145">
        <f>Q731*H731</f>
        <v>0</v>
      </c>
      <c r="S731" s="145">
        <v>0</v>
      </c>
      <c r="T731" s="146">
        <f>S731*H731</f>
        <v>0</v>
      </c>
      <c r="AR731" s="147" t="s">
        <v>217</v>
      </c>
      <c r="AT731" s="147" t="s">
        <v>193</v>
      </c>
      <c r="AU731" s="147" t="s">
        <v>85</v>
      </c>
      <c r="AY731" s="17" t="s">
        <v>190</v>
      </c>
      <c r="BE731" s="148">
        <f>IF(N731="základní",J731,0)</f>
        <v>0</v>
      </c>
      <c r="BF731" s="148">
        <f>IF(N731="snížená",J731,0)</f>
        <v>0</v>
      </c>
      <c r="BG731" s="148">
        <f>IF(N731="zákl. přenesená",J731,0)</f>
        <v>0</v>
      </c>
      <c r="BH731" s="148">
        <f>IF(N731="sníž. přenesená",J731,0)</f>
        <v>0</v>
      </c>
      <c r="BI731" s="148">
        <f>IF(N731="nulová",J731,0)</f>
        <v>0</v>
      </c>
      <c r="BJ731" s="17" t="s">
        <v>83</v>
      </c>
      <c r="BK731" s="148">
        <f>ROUND(I731*H731,2)</f>
        <v>0</v>
      </c>
      <c r="BL731" s="17" t="s">
        <v>217</v>
      </c>
      <c r="BM731" s="147" t="s">
        <v>1775</v>
      </c>
    </row>
    <row r="732" spans="2:65" s="1" customFormat="1">
      <c r="B732" s="32"/>
      <c r="D732" s="149" t="s">
        <v>200</v>
      </c>
      <c r="F732" s="150" t="s">
        <v>1060</v>
      </c>
      <c r="I732" s="151"/>
      <c r="L732" s="32"/>
      <c r="M732" s="152"/>
      <c r="T732" s="56"/>
      <c r="AT732" s="17" t="s">
        <v>200</v>
      </c>
      <c r="AU732" s="17" t="s">
        <v>85</v>
      </c>
    </row>
    <row r="733" spans="2:65" s="13" customFormat="1">
      <c r="B733" s="167"/>
      <c r="D733" s="153" t="s">
        <v>256</v>
      </c>
      <c r="E733" s="168" t="s">
        <v>1</v>
      </c>
      <c r="F733" s="169" t="s">
        <v>1061</v>
      </c>
      <c r="H733" s="168" t="s">
        <v>1</v>
      </c>
      <c r="I733" s="170"/>
      <c r="L733" s="167"/>
      <c r="M733" s="171"/>
      <c r="T733" s="172"/>
      <c r="AT733" s="168" t="s">
        <v>256</v>
      </c>
      <c r="AU733" s="168" t="s">
        <v>85</v>
      </c>
      <c r="AV733" s="13" t="s">
        <v>83</v>
      </c>
      <c r="AW733" s="13" t="s">
        <v>32</v>
      </c>
      <c r="AX733" s="13" t="s">
        <v>76</v>
      </c>
      <c r="AY733" s="168" t="s">
        <v>190</v>
      </c>
    </row>
    <row r="734" spans="2:65" s="12" customFormat="1">
      <c r="B734" s="160"/>
      <c r="D734" s="153" t="s">
        <v>256</v>
      </c>
      <c r="E734" s="161" t="s">
        <v>1</v>
      </c>
      <c r="F734" s="162" t="s">
        <v>1776</v>
      </c>
      <c r="H734" s="163">
        <v>37.5</v>
      </c>
      <c r="I734" s="164"/>
      <c r="L734" s="160"/>
      <c r="M734" s="165"/>
      <c r="T734" s="166"/>
      <c r="AT734" s="161" t="s">
        <v>256</v>
      </c>
      <c r="AU734" s="161" t="s">
        <v>85</v>
      </c>
      <c r="AV734" s="12" t="s">
        <v>85</v>
      </c>
      <c r="AW734" s="12" t="s">
        <v>32</v>
      </c>
      <c r="AX734" s="12" t="s">
        <v>76</v>
      </c>
      <c r="AY734" s="161" t="s">
        <v>190</v>
      </c>
    </row>
    <row r="735" spans="2:65" s="12" customFormat="1">
      <c r="B735" s="160"/>
      <c r="D735" s="153" t="s">
        <v>256</v>
      </c>
      <c r="E735" s="161" t="s">
        <v>1</v>
      </c>
      <c r="F735" s="162" t="s">
        <v>1063</v>
      </c>
      <c r="H735" s="163">
        <v>45.5</v>
      </c>
      <c r="I735" s="164"/>
      <c r="L735" s="160"/>
      <c r="M735" s="165"/>
      <c r="T735" s="166"/>
      <c r="AT735" s="161" t="s">
        <v>256</v>
      </c>
      <c r="AU735" s="161" t="s">
        <v>85</v>
      </c>
      <c r="AV735" s="12" t="s">
        <v>85</v>
      </c>
      <c r="AW735" s="12" t="s">
        <v>32</v>
      </c>
      <c r="AX735" s="12" t="s">
        <v>76</v>
      </c>
      <c r="AY735" s="161" t="s">
        <v>190</v>
      </c>
    </row>
    <row r="736" spans="2:65" s="14" customFormat="1">
      <c r="B736" s="173"/>
      <c r="D736" s="153" t="s">
        <v>256</v>
      </c>
      <c r="E736" s="174" t="s">
        <v>1</v>
      </c>
      <c r="F736" s="175" t="s">
        <v>267</v>
      </c>
      <c r="H736" s="176">
        <v>83</v>
      </c>
      <c r="I736" s="177"/>
      <c r="L736" s="173"/>
      <c r="M736" s="178"/>
      <c r="T736" s="179"/>
      <c r="AT736" s="174" t="s">
        <v>256</v>
      </c>
      <c r="AU736" s="174" t="s">
        <v>85</v>
      </c>
      <c r="AV736" s="14" t="s">
        <v>217</v>
      </c>
      <c r="AW736" s="14" t="s">
        <v>32</v>
      </c>
      <c r="AX736" s="14" t="s">
        <v>83</v>
      </c>
      <c r="AY736" s="174" t="s">
        <v>190</v>
      </c>
    </row>
    <row r="737" spans="2:65" s="1" customFormat="1" ht="55.5" customHeight="1">
      <c r="B737" s="32"/>
      <c r="C737" s="136" t="s">
        <v>1164</v>
      </c>
      <c r="D737" s="136" t="s">
        <v>193</v>
      </c>
      <c r="E737" s="137" t="s">
        <v>1071</v>
      </c>
      <c r="F737" s="138" t="s">
        <v>1072</v>
      </c>
      <c r="G737" s="139" t="s">
        <v>435</v>
      </c>
      <c r="H737" s="140">
        <v>83</v>
      </c>
      <c r="I737" s="141"/>
      <c r="J737" s="142">
        <f>ROUND(I737*H737,2)</f>
        <v>0</v>
      </c>
      <c r="K737" s="138" t="s">
        <v>197</v>
      </c>
      <c r="L737" s="32"/>
      <c r="M737" s="143" t="s">
        <v>1</v>
      </c>
      <c r="N737" s="144" t="s">
        <v>41</v>
      </c>
      <c r="P737" s="145">
        <f>O737*H737</f>
        <v>0</v>
      </c>
      <c r="Q737" s="145">
        <v>5.0000000000000001E-4</v>
      </c>
      <c r="R737" s="145">
        <f>Q737*H737</f>
        <v>4.1500000000000002E-2</v>
      </c>
      <c r="S737" s="145">
        <v>0</v>
      </c>
      <c r="T737" s="146">
        <f>S737*H737</f>
        <v>0</v>
      </c>
      <c r="AR737" s="147" t="s">
        <v>217</v>
      </c>
      <c r="AT737" s="147" t="s">
        <v>193</v>
      </c>
      <c r="AU737" s="147" t="s">
        <v>85</v>
      </c>
      <c r="AY737" s="17" t="s">
        <v>190</v>
      </c>
      <c r="BE737" s="148">
        <f>IF(N737="základní",J737,0)</f>
        <v>0</v>
      </c>
      <c r="BF737" s="148">
        <f>IF(N737="snížená",J737,0)</f>
        <v>0</v>
      </c>
      <c r="BG737" s="148">
        <f>IF(N737="zákl. přenesená",J737,0)</f>
        <v>0</v>
      </c>
      <c r="BH737" s="148">
        <f>IF(N737="sníž. přenesená",J737,0)</f>
        <v>0</v>
      </c>
      <c r="BI737" s="148">
        <f>IF(N737="nulová",J737,0)</f>
        <v>0</v>
      </c>
      <c r="BJ737" s="17" t="s">
        <v>83</v>
      </c>
      <c r="BK737" s="148">
        <f>ROUND(I737*H737,2)</f>
        <v>0</v>
      </c>
      <c r="BL737" s="17" t="s">
        <v>217</v>
      </c>
      <c r="BM737" s="147" t="s">
        <v>1777</v>
      </c>
    </row>
    <row r="738" spans="2:65" s="1" customFormat="1">
      <c r="B738" s="32"/>
      <c r="D738" s="149" t="s">
        <v>200</v>
      </c>
      <c r="F738" s="150" t="s">
        <v>1074</v>
      </c>
      <c r="I738" s="151"/>
      <c r="L738" s="32"/>
      <c r="M738" s="152"/>
      <c r="T738" s="56"/>
      <c r="AT738" s="17" t="s">
        <v>200</v>
      </c>
      <c r="AU738" s="17" t="s">
        <v>85</v>
      </c>
    </row>
    <row r="739" spans="2:65" s="13" customFormat="1">
      <c r="B739" s="167"/>
      <c r="D739" s="153" t="s">
        <v>256</v>
      </c>
      <c r="E739" s="168" t="s">
        <v>1</v>
      </c>
      <c r="F739" s="169" t="s">
        <v>1061</v>
      </c>
      <c r="H739" s="168" t="s">
        <v>1</v>
      </c>
      <c r="I739" s="170"/>
      <c r="L739" s="167"/>
      <c r="M739" s="171"/>
      <c r="T739" s="172"/>
      <c r="AT739" s="168" t="s">
        <v>256</v>
      </c>
      <c r="AU739" s="168" t="s">
        <v>85</v>
      </c>
      <c r="AV739" s="13" t="s">
        <v>83</v>
      </c>
      <c r="AW739" s="13" t="s">
        <v>32</v>
      </c>
      <c r="AX739" s="13" t="s">
        <v>76</v>
      </c>
      <c r="AY739" s="168" t="s">
        <v>190</v>
      </c>
    </row>
    <row r="740" spans="2:65" s="12" customFormat="1">
      <c r="B740" s="160"/>
      <c r="D740" s="153" t="s">
        <v>256</v>
      </c>
      <c r="E740" s="161" t="s">
        <v>1</v>
      </c>
      <c r="F740" s="162" t="s">
        <v>1776</v>
      </c>
      <c r="H740" s="163">
        <v>37.5</v>
      </c>
      <c r="I740" s="164"/>
      <c r="L740" s="160"/>
      <c r="M740" s="165"/>
      <c r="T740" s="166"/>
      <c r="AT740" s="161" t="s">
        <v>256</v>
      </c>
      <c r="AU740" s="161" t="s">
        <v>85</v>
      </c>
      <c r="AV740" s="12" t="s">
        <v>85</v>
      </c>
      <c r="AW740" s="12" t="s">
        <v>32</v>
      </c>
      <c r="AX740" s="12" t="s">
        <v>76</v>
      </c>
      <c r="AY740" s="161" t="s">
        <v>190</v>
      </c>
    </row>
    <row r="741" spans="2:65" s="12" customFormat="1">
      <c r="B741" s="160"/>
      <c r="D741" s="153" t="s">
        <v>256</v>
      </c>
      <c r="E741" s="161" t="s">
        <v>1</v>
      </c>
      <c r="F741" s="162" t="s">
        <v>1063</v>
      </c>
      <c r="H741" s="163">
        <v>45.5</v>
      </c>
      <c r="I741" s="164"/>
      <c r="L741" s="160"/>
      <c r="M741" s="165"/>
      <c r="T741" s="166"/>
      <c r="AT741" s="161" t="s">
        <v>256</v>
      </c>
      <c r="AU741" s="161" t="s">
        <v>85</v>
      </c>
      <c r="AV741" s="12" t="s">
        <v>85</v>
      </c>
      <c r="AW741" s="12" t="s">
        <v>32</v>
      </c>
      <c r="AX741" s="12" t="s">
        <v>76</v>
      </c>
      <c r="AY741" s="161" t="s">
        <v>190</v>
      </c>
    </row>
    <row r="742" spans="2:65" s="14" customFormat="1">
      <c r="B742" s="173"/>
      <c r="D742" s="153" t="s">
        <v>256</v>
      </c>
      <c r="E742" s="174" t="s">
        <v>1</v>
      </c>
      <c r="F742" s="175" t="s">
        <v>267</v>
      </c>
      <c r="H742" s="176">
        <v>83</v>
      </c>
      <c r="I742" s="177"/>
      <c r="L742" s="173"/>
      <c r="M742" s="178"/>
      <c r="T742" s="179"/>
      <c r="AT742" s="174" t="s">
        <v>256</v>
      </c>
      <c r="AU742" s="174" t="s">
        <v>85</v>
      </c>
      <c r="AV742" s="14" t="s">
        <v>217</v>
      </c>
      <c r="AW742" s="14" t="s">
        <v>32</v>
      </c>
      <c r="AX742" s="14" t="s">
        <v>83</v>
      </c>
      <c r="AY742" s="174" t="s">
        <v>190</v>
      </c>
    </row>
    <row r="743" spans="2:65" s="1" customFormat="1" ht="24.2" customHeight="1">
      <c r="B743" s="32"/>
      <c r="C743" s="136" t="s">
        <v>1168</v>
      </c>
      <c r="D743" s="136" t="s">
        <v>193</v>
      </c>
      <c r="E743" s="137" t="s">
        <v>1778</v>
      </c>
      <c r="F743" s="138" t="s">
        <v>1779</v>
      </c>
      <c r="G743" s="139" t="s">
        <v>253</v>
      </c>
      <c r="H743" s="140">
        <v>2277.5</v>
      </c>
      <c r="I743" s="141"/>
      <c r="J743" s="142">
        <f>ROUND(I743*H743,2)</f>
        <v>0</v>
      </c>
      <c r="K743" s="138" t="s">
        <v>197</v>
      </c>
      <c r="L743" s="32"/>
      <c r="M743" s="143" t="s">
        <v>1</v>
      </c>
      <c r="N743" s="144" t="s">
        <v>41</v>
      </c>
      <c r="P743" s="145">
        <f>O743*H743</f>
        <v>0</v>
      </c>
      <c r="Q743" s="145">
        <v>3.6000000000000002E-4</v>
      </c>
      <c r="R743" s="145">
        <f>Q743*H743</f>
        <v>0.81990000000000007</v>
      </c>
      <c r="S743" s="145">
        <v>0</v>
      </c>
      <c r="T743" s="146">
        <f>S743*H743</f>
        <v>0</v>
      </c>
      <c r="AR743" s="147" t="s">
        <v>217</v>
      </c>
      <c r="AT743" s="147" t="s">
        <v>193</v>
      </c>
      <c r="AU743" s="147" t="s">
        <v>85</v>
      </c>
      <c r="AY743" s="17" t="s">
        <v>190</v>
      </c>
      <c r="BE743" s="148">
        <f>IF(N743="základní",J743,0)</f>
        <v>0</v>
      </c>
      <c r="BF743" s="148">
        <f>IF(N743="snížená",J743,0)</f>
        <v>0</v>
      </c>
      <c r="BG743" s="148">
        <f>IF(N743="zákl. přenesená",J743,0)</f>
        <v>0</v>
      </c>
      <c r="BH743" s="148">
        <f>IF(N743="sníž. přenesená",J743,0)</f>
        <v>0</v>
      </c>
      <c r="BI743" s="148">
        <f>IF(N743="nulová",J743,0)</f>
        <v>0</v>
      </c>
      <c r="BJ743" s="17" t="s">
        <v>83</v>
      </c>
      <c r="BK743" s="148">
        <f>ROUND(I743*H743,2)</f>
        <v>0</v>
      </c>
      <c r="BL743" s="17" t="s">
        <v>217</v>
      </c>
      <c r="BM743" s="147" t="s">
        <v>1780</v>
      </c>
    </row>
    <row r="744" spans="2:65" s="1" customFormat="1">
      <c r="B744" s="32"/>
      <c r="D744" s="149" t="s">
        <v>200</v>
      </c>
      <c r="F744" s="150" t="s">
        <v>1781</v>
      </c>
      <c r="I744" s="151"/>
      <c r="L744" s="32"/>
      <c r="M744" s="152"/>
      <c r="T744" s="56"/>
      <c r="AT744" s="17" t="s">
        <v>200</v>
      </c>
      <c r="AU744" s="17" t="s">
        <v>85</v>
      </c>
    </row>
    <row r="745" spans="2:65" s="13" customFormat="1">
      <c r="B745" s="167"/>
      <c r="D745" s="153" t="s">
        <v>256</v>
      </c>
      <c r="E745" s="168" t="s">
        <v>1</v>
      </c>
      <c r="F745" s="169" t="s">
        <v>1782</v>
      </c>
      <c r="H745" s="168" t="s">
        <v>1</v>
      </c>
      <c r="I745" s="170"/>
      <c r="L745" s="167"/>
      <c r="M745" s="171"/>
      <c r="T745" s="172"/>
      <c r="AT745" s="168" t="s">
        <v>256</v>
      </c>
      <c r="AU745" s="168" t="s">
        <v>85</v>
      </c>
      <c r="AV745" s="13" t="s">
        <v>83</v>
      </c>
      <c r="AW745" s="13" t="s">
        <v>32</v>
      </c>
      <c r="AX745" s="13" t="s">
        <v>76</v>
      </c>
      <c r="AY745" s="168" t="s">
        <v>190</v>
      </c>
    </row>
    <row r="746" spans="2:65" s="12" customFormat="1">
      <c r="B746" s="160"/>
      <c r="D746" s="153" t="s">
        <v>256</v>
      </c>
      <c r="E746" s="161" t="s">
        <v>1</v>
      </c>
      <c r="F746" s="162" t="s">
        <v>1525</v>
      </c>
      <c r="H746" s="163">
        <v>1749</v>
      </c>
      <c r="I746" s="164"/>
      <c r="L746" s="160"/>
      <c r="M746" s="165"/>
      <c r="T746" s="166"/>
      <c r="AT746" s="161" t="s">
        <v>256</v>
      </c>
      <c r="AU746" s="161" t="s">
        <v>85</v>
      </c>
      <c r="AV746" s="12" t="s">
        <v>85</v>
      </c>
      <c r="AW746" s="12" t="s">
        <v>32</v>
      </c>
      <c r="AX746" s="12" t="s">
        <v>76</v>
      </c>
      <c r="AY746" s="161" t="s">
        <v>190</v>
      </c>
    </row>
    <row r="747" spans="2:65" s="12" customFormat="1">
      <c r="B747" s="160"/>
      <c r="D747" s="153" t="s">
        <v>256</v>
      </c>
      <c r="E747" s="161" t="s">
        <v>1</v>
      </c>
      <c r="F747" s="162" t="s">
        <v>1526</v>
      </c>
      <c r="H747" s="163">
        <v>528.5</v>
      </c>
      <c r="I747" s="164"/>
      <c r="L747" s="160"/>
      <c r="M747" s="165"/>
      <c r="T747" s="166"/>
      <c r="AT747" s="161" t="s">
        <v>256</v>
      </c>
      <c r="AU747" s="161" t="s">
        <v>85</v>
      </c>
      <c r="AV747" s="12" t="s">
        <v>85</v>
      </c>
      <c r="AW747" s="12" t="s">
        <v>32</v>
      </c>
      <c r="AX747" s="12" t="s">
        <v>76</v>
      </c>
      <c r="AY747" s="161" t="s">
        <v>190</v>
      </c>
    </row>
    <row r="748" spans="2:65" s="14" customFormat="1">
      <c r="B748" s="173"/>
      <c r="D748" s="153" t="s">
        <v>256</v>
      </c>
      <c r="E748" s="174" t="s">
        <v>1</v>
      </c>
      <c r="F748" s="175" t="s">
        <v>267</v>
      </c>
      <c r="H748" s="176">
        <v>2277.5</v>
      </c>
      <c r="I748" s="177"/>
      <c r="L748" s="173"/>
      <c r="M748" s="178"/>
      <c r="T748" s="179"/>
      <c r="AT748" s="174" t="s">
        <v>256</v>
      </c>
      <c r="AU748" s="174" t="s">
        <v>85</v>
      </c>
      <c r="AV748" s="14" t="s">
        <v>217</v>
      </c>
      <c r="AW748" s="14" t="s">
        <v>32</v>
      </c>
      <c r="AX748" s="14" t="s">
        <v>83</v>
      </c>
      <c r="AY748" s="174" t="s">
        <v>190</v>
      </c>
    </row>
    <row r="749" spans="2:65" s="1" customFormat="1" ht="37.9" customHeight="1">
      <c r="B749" s="32"/>
      <c r="C749" s="136" t="s">
        <v>1173</v>
      </c>
      <c r="D749" s="136" t="s">
        <v>193</v>
      </c>
      <c r="E749" s="137" t="s">
        <v>1099</v>
      </c>
      <c r="F749" s="138" t="s">
        <v>1100</v>
      </c>
      <c r="G749" s="139" t="s">
        <v>435</v>
      </c>
      <c r="H749" s="140">
        <v>83</v>
      </c>
      <c r="I749" s="141"/>
      <c r="J749" s="142">
        <f>ROUND(I749*H749,2)</f>
        <v>0</v>
      </c>
      <c r="K749" s="138" t="s">
        <v>197</v>
      </c>
      <c r="L749" s="32"/>
      <c r="M749" s="143" t="s">
        <v>1</v>
      </c>
      <c r="N749" s="144" t="s">
        <v>41</v>
      </c>
      <c r="P749" s="145">
        <f>O749*H749</f>
        <v>0</v>
      </c>
      <c r="Q749" s="145">
        <v>0</v>
      </c>
      <c r="R749" s="145">
        <f>Q749*H749</f>
        <v>0</v>
      </c>
      <c r="S749" s="145">
        <v>0</v>
      </c>
      <c r="T749" s="146">
        <f>S749*H749</f>
        <v>0</v>
      </c>
      <c r="AR749" s="147" t="s">
        <v>217</v>
      </c>
      <c r="AT749" s="147" t="s">
        <v>193</v>
      </c>
      <c r="AU749" s="147" t="s">
        <v>85</v>
      </c>
      <c r="AY749" s="17" t="s">
        <v>190</v>
      </c>
      <c r="BE749" s="148">
        <f>IF(N749="základní",J749,0)</f>
        <v>0</v>
      </c>
      <c r="BF749" s="148">
        <f>IF(N749="snížená",J749,0)</f>
        <v>0</v>
      </c>
      <c r="BG749" s="148">
        <f>IF(N749="zákl. přenesená",J749,0)</f>
        <v>0</v>
      </c>
      <c r="BH749" s="148">
        <f>IF(N749="sníž. přenesená",J749,0)</f>
        <v>0</v>
      </c>
      <c r="BI749" s="148">
        <f>IF(N749="nulová",J749,0)</f>
        <v>0</v>
      </c>
      <c r="BJ749" s="17" t="s">
        <v>83</v>
      </c>
      <c r="BK749" s="148">
        <f>ROUND(I749*H749,2)</f>
        <v>0</v>
      </c>
      <c r="BL749" s="17" t="s">
        <v>217</v>
      </c>
      <c r="BM749" s="147" t="s">
        <v>1783</v>
      </c>
    </row>
    <row r="750" spans="2:65" s="1" customFormat="1">
      <c r="B750" s="32"/>
      <c r="D750" s="149" t="s">
        <v>200</v>
      </c>
      <c r="F750" s="150" t="s">
        <v>1102</v>
      </c>
      <c r="I750" s="151"/>
      <c r="L750" s="32"/>
      <c r="M750" s="152"/>
      <c r="T750" s="56"/>
      <c r="AT750" s="17" t="s">
        <v>200</v>
      </c>
      <c r="AU750" s="17" t="s">
        <v>85</v>
      </c>
    </row>
    <row r="751" spans="2:65" s="13" customFormat="1">
      <c r="B751" s="167"/>
      <c r="D751" s="153" t="s">
        <v>256</v>
      </c>
      <c r="E751" s="168" t="s">
        <v>1</v>
      </c>
      <c r="F751" s="169" t="s">
        <v>1103</v>
      </c>
      <c r="H751" s="168" t="s">
        <v>1</v>
      </c>
      <c r="I751" s="170"/>
      <c r="L751" s="167"/>
      <c r="M751" s="171"/>
      <c r="T751" s="172"/>
      <c r="AT751" s="168" t="s">
        <v>256</v>
      </c>
      <c r="AU751" s="168" t="s">
        <v>85</v>
      </c>
      <c r="AV751" s="13" t="s">
        <v>83</v>
      </c>
      <c r="AW751" s="13" t="s">
        <v>32</v>
      </c>
      <c r="AX751" s="13" t="s">
        <v>76</v>
      </c>
      <c r="AY751" s="168" t="s">
        <v>190</v>
      </c>
    </row>
    <row r="752" spans="2:65" s="12" customFormat="1">
      <c r="B752" s="160"/>
      <c r="D752" s="153" t="s">
        <v>256</v>
      </c>
      <c r="E752" s="161" t="s">
        <v>1</v>
      </c>
      <c r="F752" s="162" t="s">
        <v>1776</v>
      </c>
      <c r="H752" s="163">
        <v>37.5</v>
      </c>
      <c r="I752" s="164"/>
      <c r="L752" s="160"/>
      <c r="M752" s="165"/>
      <c r="T752" s="166"/>
      <c r="AT752" s="161" t="s">
        <v>256</v>
      </c>
      <c r="AU752" s="161" t="s">
        <v>85</v>
      </c>
      <c r="AV752" s="12" t="s">
        <v>85</v>
      </c>
      <c r="AW752" s="12" t="s">
        <v>32</v>
      </c>
      <c r="AX752" s="12" t="s">
        <v>76</v>
      </c>
      <c r="AY752" s="161" t="s">
        <v>190</v>
      </c>
    </row>
    <row r="753" spans="2:65" s="12" customFormat="1">
      <c r="B753" s="160"/>
      <c r="D753" s="153" t="s">
        <v>256</v>
      </c>
      <c r="E753" s="161" t="s">
        <v>1</v>
      </c>
      <c r="F753" s="162" t="s">
        <v>1063</v>
      </c>
      <c r="H753" s="163">
        <v>45.5</v>
      </c>
      <c r="I753" s="164"/>
      <c r="L753" s="160"/>
      <c r="M753" s="165"/>
      <c r="T753" s="166"/>
      <c r="AT753" s="161" t="s">
        <v>256</v>
      </c>
      <c r="AU753" s="161" t="s">
        <v>85</v>
      </c>
      <c r="AV753" s="12" t="s">
        <v>85</v>
      </c>
      <c r="AW753" s="12" t="s">
        <v>32</v>
      </c>
      <c r="AX753" s="12" t="s">
        <v>76</v>
      </c>
      <c r="AY753" s="161" t="s">
        <v>190</v>
      </c>
    </row>
    <row r="754" spans="2:65" s="14" customFormat="1">
      <c r="B754" s="173"/>
      <c r="D754" s="153" t="s">
        <v>256</v>
      </c>
      <c r="E754" s="174" t="s">
        <v>1</v>
      </c>
      <c r="F754" s="175" t="s">
        <v>267</v>
      </c>
      <c r="H754" s="176">
        <v>83</v>
      </c>
      <c r="I754" s="177"/>
      <c r="L754" s="173"/>
      <c r="M754" s="178"/>
      <c r="T754" s="179"/>
      <c r="AT754" s="174" t="s">
        <v>256</v>
      </c>
      <c r="AU754" s="174" t="s">
        <v>85</v>
      </c>
      <c r="AV754" s="14" t="s">
        <v>217</v>
      </c>
      <c r="AW754" s="14" t="s">
        <v>32</v>
      </c>
      <c r="AX754" s="14" t="s">
        <v>83</v>
      </c>
      <c r="AY754" s="174" t="s">
        <v>190</v>
      </c>
    </row>
    <row r="755" spans="2:65" s="1" customFormat="1" ht="44.25" customHeight="1">
      <c r="B755" s="32"/>
      <c r="C755" s="136" t="s">
        <v>1178</v>
      </c>
      <c r="D755" s="136" t="s">
        <v>193</v>
      </c>
      <c r="E755" s="137" t="s">
        <v>1105</v>
      </c>
      <c r="F755" s="138" t="s">
        <v>1106</v>
      </c>
      <c r="G755" s="139" t="s">
        <v>435</v>
      </c>
      <c r="H755" s="140">
        <v>37.5</v>
      </c>
      <c r="I755" s="141"/>
      <c r="J755" s="142">
        <f>ROUND(I755*H755,2)</f>
        <v>0</v>
      </c>
      <c r="K755" s="138" t="s">
        <v>197</v>
      </c>
      <c r="L755" s="32"/>
      <c r="M755" s="143" t="s">
        <v>1</v>
      </c>
      <c r="N755" s="144" t="s">
        <v>41</v>
      </c>
      <c r="P755" s="145">
        <f>O755*H755</f>
        <v>0</v>
      </c>
      <c r="Q755" s="145">
        <v>0</v>
      </c>
      <c r="R755" s="145">
        <f>Q755*H755</f>
        <v>0</v>
      </c>
      <c r="S755" s="145">
        <v>0</v>
      </c>
      <c r="T755" s="146">
        <f>S755*H755</f>
        <v>0</v>
      </c>
      <c r="AR755" s="147" t="s">
        <v>217</v>
      </c>
      <c r="AT755" s="147" t="s">
        <v>193</v>
      </c>
      <c r="AU755" s="147" t="s">
        <v>85</v>
      </c>
      <c r="AY755" s="17" t="s">
        <v>190</v>
      </c>
      <c r="BE755" s="148">
        <f>IF(N755="základní",J755,0)</f>
        <v>0</v>
      </c>
      <c r="BF755" s="148">
        <f>IF(N755="snížená",J755,0)</f>
        <v>0</v>
      </c>
      <c r="BG755" s="148">
        <f>IF(N755="zákl. přenesená",J755,0)</f>
        <v>0</v>
      </c>
      <c r="BH755" s="148">
        <f>IF(N755="sníž. přenesená",J755,0)</f>
        <v>0</v>
      </c>
      <c r="BI755" s="148">
        <f>IF(N755="nulová",J755,0)</f>
        <v>0</v>
      </c>
      <c r="BJ755" s="17" t="s">
        <v>83</v>
      </c>
      <c r="BK755" s="148">
        <f>ROUND(I755*H755,2)</f>
        <v>0</v>
      </c>
      <c r="BL755" s="17" t="s">
        <v>217</v>
      </c>
      <c r="BM755" s="147" t="s">
        <v>1784</v>
      </c>
    </row>
    <row r="756" spans="2:65" s="1" customFormat="1">
      <c r="B756" s="32"/>
      <c r="D756" s="149" t="s">
        <v>200</v>
      </c>
      <c r="F756" s="150" t="s">
        <v>1108</v>
      </c>
      <c r="I756" s="151"/>
      <c r="L756" s="32"/>
      <c r="M756" s="152"/>
      <c r="T756" s="56"/>
      <c r="AT756" s="17" t="s">
        <v>200</v>
      </c>
      <c r="AU756" s="17" t="s">
        <v>85</v>
      </c>
    </row>
    <row r="757" spans="2:65" s="13" customFormat="1">
      <c r="B757" s="167"/>
      <c r="D757" s="153" t="s">
        <v>256</v>
      </c>
      <c r="E757" s="168" t="s">
        <v>1</v>
      </c>
      <c r="F757" s="169" t="s">
        <v>1109</v>
      </c>
      <c r="H757" s="168" t="s">
        <v>1</v>
      </c>
      <c r="I757" s="170"/>
      <c r="L757" s="167"/>
      <c r="M757" s="171"/>
      <c r="T757" s="172"/>
      <c r="AT757" s="168" t="s">
        <v>256</v>
      </c>
      <c r="AU757" s="168" t="s">
        <v>85</v>
      </c>
      <c r="AV757" s="13" t="s">
        <v>83</v>
      </c>
      <c r="AW757" s="13" t="s">
        <v>32</v>
      </c>
      <c r="AX757" s="13" t="s">
        <v>76</v>
      </c>
      <c r="AY757" s="168" t="s">
        <v>190</v>
      </c>
    </row>
    <row r="758" spans="2:65" s="12" customFormat="1">
      <c r="B758" s="160"/>
      <c r="D758" s="153" t="s">
        <v>256</v>
      </c>
      <c r="E758" s="161" t="s">
        <v>1</v>
      </c>
      <c r="F758" s="162" t="s">
        <v>1776</v>
      </c>
      <c r="H758" s="163">
        <v>37.5</v>
      </c>
      <c r="I758" s="164"/>
      <c r="L758" s="160"/>
      <c r="M758" s="165"/>
      <c r="T758" s="166"/>
      <c r="AT758" s="161" t="s">
        <v>256</v>
      </c>
      <c r="AU758" s="161" t="s">
        <v>85</v>
      </c>
      <c r="AV758" s="12" t="s">
        <v>85</v>
      </c>
      <c r="AW758" s="12" t="s">
        <v>32</v>
      </c>
      <c r="AX758" s="12" t="s">
        <v>83</v>
      </c>
      <c r="AY758" s="161" t="s">
        <v>190</v>
      </c>
    </row>
    <row r="759" spans="2:65" s="1" customFormat="1" ht="24.2" customHeight="1">
      <c r="B759" s="32"/>
      <c r="C759" s="136" t="s">
        <v>1182</v>
      </c>
      <c r="D759" s="136" t="s">
        <v>193</v>
      </c>
      <c r="E759" s="137" t="s">
        <v>1111</v>
      </c>
      <c r="F759" s="138" t="s">
        <v>1112</v>
      </c>
      <c r="G759" s="139" t="s">
        <v>435</v>
      </c>
      <c r="H759" s="140">
        <v>46</v>
      </c>
      <c r="I759" s="141"/>
      <c r="J759" s="142">
        <f>ROUND(I759*H759,2)</f>
        <v>0</v>
      </c>
      <c r="K759" s="138" t="s">
        <v>197</v>
      </c>
      <c r="L759" s="32"/>
      <c r="M759" s="143" t="s">
        <v>1</v>
      </c>
      <c r="N759" s="144" t="s">
        <v>41</v>
      </c>
      <c r="P759" s="145">
        <f>O759*H759</f>
        <v>0</v>
      </c>
      <c r="Q759" s="145">
        <v>0</v>
      </c>
      <c r="R759" s="145">
        <f>Q759*H759</f>
        <v>0</v>
      </c>
      <c r="S759" s="145">
        <v>0</v>
      </c>
      <c r="T759" s="146">
        <f>S759*H759</f>
        <v>0</v>
      </c>
      <c r="AR759" s="147" t="s">
        <v>217</v>
      </c>
      <c r="AT759" s="147" t="s">
        <v>193</v>
      </c>
      <c r="AU759" s="147" t="s">
        <v>85</v>
      </c>
      <c r="AY759" s="17" t="s">
        <v>190</v>
      </c>
      <c r="BE759" s="148">
        <f>IF(N759="základní",J759,0)</f>
        <v>0</v>
      </c>
      <c r="BF759" s="148">
        <f>IF(N759="snížená",J759,0)</f>
        <v>0</v>
      </c>
      <c r="BG759" s="148">
        <f>IF(N759="zákl. přenesená",J759,0)</f>
        <v>0</v>
      </c>
      <c r="BH759" s="148">
        <f>IF(N759="sníž. přenesená",J759,0)</f>
        <v>0</v>
      </c>
      <c r="BI759" s="148">
        <f>IF(N759="nulová",J759,0)</f>
        <v>0</v>
      </c>
      <c r="BJ759" s="17" t="s">
        <v>83</v>
      </c>
      <c r="BK759" s="148">
        <f>ROUND(I759*H759,2)</f>
        <v>0</v>
      </c>
      <c r="BL759" s="17" t="s">
        <v>217</v>
      </c>
      <c r="BM759" s="147" t="s">
        <v>1785</v>
      </c>
    </row>
    <row r="760" spans="2:65" s="1" customFormat="1">
      <c r="B760" s="32"/>
      <c r="D760" s="149" t="s">
        <v>200</v>
      </c>
      <c r="F760" s="150" t="s">
        <v>1114</v>
      </c>
      <c r="I760" s="151"/>
      <c r="L760" s="32"/>
      <c r="M760" s="152"/>
      <c r="T760" s="56"/>
      <c r="AT760" s="17" t="s">
        <v>200</v>
      </c>
      <c r="AU760" s="17" t="s">
        <v>85</v>
      </c>
    </row>
    <row r="761" spans="2:65" s="13" customFormat="1">
      <c r="B761" s="167"/>
      <c r="D761" s="153" t="s">
        <v>256</v>
      </c>
      <c r="E761" s="168" t="s">
        <v>1</v>
      </c>
      <c r="F761" s="169" t="s">
        <v>1786</v>
      </c>
      <c r="H761" s="168" t="s">
        <v>1</v>
      </c>
      <c r="I761" s="170"/>
      <c r="L761" s="167"/>
      <c r="M761" s="171"/>
      <c r="T761" s="172"/>
      <c r="AT761" s="168" t="s">
        <v>256</v>
      </c>
      <c r="AU761" s="168" t="s">
        <v>85</v>
      </c>
      <c r="AV761" s="13" t="s">
        <v>83</v>
      </c>
      <c r="AW761" s="13" t="s">
        <v>32</v>
      </c>
      <c r="AX761" s="13" t="s">
        <v>76</v>
      </c>
      <c r="AY761" s="168" t="s">
        <v>190</v>
      </c>
    </row>
    <row r="762" spans="2:65" s="12" customFormat="1">
      <c r="B762" s="160"/>
      <c r="D762" s="153" t="s">
        <v>256</v>
      </c>
      <c r="E762" s="161" t="s">
        <v>1</v>
      </c>
      <c r="F762" s="162" t="s">
        <v>1787</v>
      </c>
      <c r="H762" s="163">
        <v>37.5</v>
      </c>
      <c r="I762" s="164"/>
      <c r="L762" s="160"/>
      <c r="M762" s="165"/>
      <c r="T762" s="166"/>
      <c r="AT762" s="161" t="s">
        <v>256</v>
      </c>
      <c r="AU762" s="161" t="s">
        <v>85</v>
      </c>
      <c r="AV762" s="12" t="s">
        <v>85</v>
      </c>
      <c r="AW762" s="12" t="s">
        <v>32</v>
      </c>
      <c r="AX762" s="12" t="s">
        <v>76</v>
      </c>
      <c r="AY762" s="161" t="s">
        <v>190</v>
      </c>
    </row>
    <row r="763" spans="2:65" s="12" customFormat="1">
      <c r="B763" s="160"/>
      <c r="D763" s="153" t="s">
        <v>256</v>
      </c>
      <c r="E763" s="161" t="s">
        <v>1</v>
      </c>
      <c r="F763" s="162" t="s">
        <v>1788</v>
      </c>
      <c r="H763" s="163">
        <v>8.5</v>
      </c>
      <c r="I763" s="164"/>
      <c r="L763" s="160"/>
      <c r="M763" s="165"/>
      <c r="T763" s="166"/>
      <c r="AT763" s="161" t="s">
        <v>256</v>
      </c>
      <c r="AU763" s="161" t="s">
        <v>85</v>
      </c>
      <c r="AV763" s="12" t="s">
        <v>85</v>
      </c>
      <c r="AW763" s="12" t="s">
        <v>32</v>
      </c>
      <c r="AX763" s="12" t="s">
        <v>76</v>
      </c>
      <c r="AY763" s="161" t="s">
        <v>190</v>
      </c>
    </row>
    <row r="764" spans="2:65" s="14" customFormat="1">
      <c r="B764" s="173"/>
      <c r="D764" s="153" t="s">
        <v>256</v>
      </c>
      <c r="E764" s="174" t="s">
        <v>1</v>
      </c>
      <c r="F764" s="175" t="s">
        <v>267</v>
      </c>
      <c r="H764" s="176">
        <v>46</v>
      </c>
      <c r="I764" s="177"/>
      <c r="L764" s="173"/>
      <c r="M764" s="178"/>
      <c r="T764" s="179"/>
      <c r="AT764" s="174" t="s">
        <v>256</v>
      </c>
      <c r="AU764" s="174" t="s">
        <v>85</v>
      </c>
      <c r="AV764" s="14" t="s">
        <v>217</v>
      </c>
      <c r="AW764" s="14" t="s">
        <v>32</v>
      </c>
      <c r="AX764" s="14" t="s">
        <v>83</v>
      </c>
      <c r="AY764" s="174" t="s">
        <v>190</v>
      </c>
    </row>
    <row r="765" spans="2:65" s="1" customFormat="1" ht="24.2" customHeight="1">
      <c r="B765" s="32"/>
      <c r="C765" s="136" t="s">
        <v>1187</v>
      </c>
      <c r="D765" s="136" t="s">
        <v>193</v>
      </c>
      <c r="E765" s="137" t="s">
        <v>1117</v>
      </c>
      <c r="F765" s="138" t="s">
        <v>1118</v>
      </c>
      <c r="G765" s="139" t="s">
        <v>435</v>
      </c>
      <c r="H765" s="140">
        <v>46</v>
      </c>
      <c r="I765" s="141"/>
      <c r="J765" s="142">
        <f>ROUND(I765*H765,2)</f>
        <v>0</v>
      </c>
      <c r="K765" s="138" t="s">
        <v>197</v>
      </c>
      <c r="L765" s="32"/>
      <c r="M765" s="143" t="s">
        <v>1</v>
      </c>
      <c r="N765" s="144" t="s">
        <v>41</v>
      </c>
      <c r="P765" s="145">
        <f>O765*H765</f>
        <v>0</v>
      </c>
      <c r="Q765" s="145">
        <v>0</v>
      </c>
      <c r="R765" s="145">
        <f>Q765*H765</f>
        <v>0</v>
      </c>
      <c r="S765" s="145">
        <v>0</v>
      </c>
      <c r="T765" s="146">
        <f>S765*H765</f>
        <v>0</v>
      </c>
      <c r="AR765" s="147" t="s">
        <v>217</v>
      </c>
      <c r="AT765" s="147" t="s">
        <v>193</v>
      </c>
      <c r="AU765" s="147" t="s">
        <v>85</v>
      </c>
      <c r="AY765" s="17" t="s">
        <v>190</v>
      </c>
      <c r="BE765" s="148">
        <f>IF(N765="základní",J765,0)</f>
        <v>0</v>
      </c>
      <c r="BF765" s="148">
        <f>IF(N765="snížená",J765,0)</f>
        <v>0</v>
      </c>
      <c r="BG765" s="148">
        <f>IF(N765="zákl. přenesená",J765,0)</f>
        <v>0</v>
      </c>
      <c r="BH765" s="148">
        <f>IF(N765="sníž. přenesená",J765,0)</f>
        <v>0</v>
      </c>
      <c r="BI765" s="148">
        <f>IF(N765="nulová",J765,0)</f>
        <v>0</v>
      </c>
      <c r="BJ765" s="17" t="s">
        <v>83</v>
      </c>
      <c r="BK765" s="148">
        <f>ROUND(I765*H765,2)</f>
        <v>0</v>
      </c>
      <c r="BL765" s="17" t="s">
        <v>217</v>
      </c>
      <c r="BM765" s="147" t="s">
        <v>1789</v>
      </c>
    </row>
    <row r="766" spans="2:65" s="1" customFormat="1">
      <c r="B766" s="32"/>
      <c r="D766" s="149" t="s">
        <v>200</v>
      </c>
      <c r="F766" s="150" t="s">
        <v>1120</v>
      </c>
      <c r="I766" s="151"/>
      <c r="L766" s="32"/>
      <c r="M766" s="152"/>
      <c r="T766" s="56"/>
      <c r="AT766" s="17" t="s">
        <v>200</v>
      </c>
      <c r="AU766" s="17" t="s">
        <v>85</v>
      </c>
    </row>
    <row r="767" spans="2:65" s="13" customFormat="1">
      <c r="B767" s="167"/>
      <c r="D767" s="153" t="s">
        <v>256</v>
      </c>
      <c r="E767" s="168" t="s">
        <v>1</v>
      </c>
      <c r="F767" s="169" t="s">
        <v>1786</v>
      </c>
      <c r="H767" s="168" t="s">
        <v>1</v>
      </c>
      <c r="I767" s="170"/>
      <c r="L767" s="167"/>
      <c r="M767" s="171"/>
      <c r="T767" s="172"/>
      <c r="AT767" s="168" t="s">
        <v>256</v>
      </c>
      <c r="AU767" s="168" t="s">
        <v>85</v>
      </c>
      <c r="AV767" s="13" t="s">
        <v>83</v>
      </c>
      <c r="AW767" s="13" t="s">
        <v>32</v>
      </c>
      <c r="AX767" s="13" t="s">
        <v>76</v>
      </c>
      <c r="AY767" s="168" t="s">
        <v>190</v>
      </c>
    </row>
    <row r="768" spans="2:65" s="12" customFormat="1">
      <c r="B768" s="160"/>
      <c r="D768" s="153" t="s">
        <v>256</v>
      </c>
      <c r="E768" s="161" t="s">
        <v>1</v>
      </c>
      <c r="F768" s="162" t="s">
        <v>1787</v>
      </c>
      <c r="H768" s="163">
        <v>37.5</v>
      </c>
      <c r="I768" s="164"/>
      <c r="L768" s="160"/>
      <c r="M768" s="165"/>
      <c r="T768" s="166"/>
      <c r="AT768" s="161" t="s">
        <v>256</v>
      </c>
      <c r="AU768" s="161" t="s">
        <v>85</v>
      </c>
      <c r="AV768" s="12" t="s">
        <v>85</v>
      </c>
      <c r="AW768" s="12" t="s">
        <v>32</v>
      </c>
      <c r="AX768" s="12" t="s">
        <v>76</v>
      </c>
      <c r="AY768" s="161" t="s">
        <v>190</v>
      </c>
    </row>
    <row r="769" spans="2:65" s="12" customFormat="1">
      <c r="B769" s="160"/>
      <c r="D769" s="153" t="s">
        <v>256</v>
      </c>
      <c r="E769" s="161" t="s">
        <v>1</v>
      </c>
      <c r="F769" s="162" t="s">
        <v>1788</v>
      </c>
      <c r="H769" s="163">
        <v>8.5</v>
      </c>
      <c r="I769" s="164"/>
      <c r="L769" s="160"/>
      <c r="M769" s="165"/>
      <c r="T769" s="166"/>
      <c r="AT769" s="161" t="s">
        <v>256</v>
      </c>
      <c r="AU769" s="161" t="s">
        <v>85</v>
      </c>
      <c r="AV769" s="12" t="s">
        <v>85</v>
      </c>
      <c r="AW769" s="12" t="s">
        <v>32</v>
      </c>
      <c r="AX769" s="12" t="s">
        <v>76</v>
      </c>
      <c r="AY769" s="161" t="s">
        <v>190</v>
      </c>
    </row>
    <row r="770" spans="2:65" s="14" customFormat="1">
      <c r="B770" s="173"/>
      <c r="D770" s="153" t="s">
        <v>256</v>
      </c>
      <c r="E770" s="174" t="s">
        <v>1</v>
      </c>
      <c r="F770" s="175" t="s">
        <v>267</v>
      </c>
      <c r="H770" s="176">
        <v>46</v>
      </c>
      <c r="I770" s="177"/>
      <c r="L770" s="173"/>
      <c r="M770" s="178"/>
      <c r="T770" s="179"/>
      <c r="AT770" s="174" t="s">
        <v>256</v>
      </c>
      <c r="AU770" s="174" t="s">
        <v>85</v>
      </c>
      <c r="AV770" s="14" t="s">
        <v>217</v>
      </c>
      <c r="AW770" s="14" t="s">
        <v>32</v>
      </c>
      <c r="AX770" s="14" t="s">
        <v>83</v>
      </c>
      <c r="AY770" s="174" t="s">
        <v>190</v>
      </c>
    </row>
    <row r="771" spans="2:65" s="1" customFormat="1" ht="62.65" customHeight="1">
      <c r="B771" s="32"/>
      <c r="C771" s="136" t="s">
        <v>1192</v>
      </c>
      <c r="D771" s="136" t="s">
        <v>193</v>
      </c>
      <c r="E771" s="137" t="s">
        <v>1198</v>
      </c>
      <c r="F771" s="138" t="s">
        <v>1199</v>
      </c>
      <c r="G771" s="139" t="s">
        <v>253</v>
      </c>
      <c r="H771" s="140">
        <v>7012</v>
      </c>
      <c r="I771" s="141"/>
      <c r="J771" s="142">
        <f>ROUND(I771*H771,2)</f>
        <v>0</v>
      </c>
      <c r="K771" s="138" t="s">
        <v>197</v>
      </c>
      <c r="L771" s="32"/>
      <c r="M771" s="143" t="s">
        <v>1</v>
      </c>
      <c r="N771" s="144" t="s">
        <v>41</v>
      </c>
      <c r="P771" s="145">
        <f>O771*H771</f>
        <v>0</v>
      </c>
      <c r="Q771" s="145">
        <v>0</v>
      </c>
      <c r="R771" s="145">
        <f>Q771*H771</f>
        <v>0</v>
      </c>
      <c r="S771" s="145">
        <v>0.02</v>
      </c>
      <c r="T771" s="146">
        <f>S771*H771</f>
        <v>140.24</v>
      </c>
      <c r="AR771" s="147" t="s">
        <v>217</v>
      </c>
      <c r="AT771" s="147" t="s">
        <v>193</v>
      </c>
      <c r="AU771" s="147" t="s">
        <v>85</v>
      </c>
      <c r="AY771" s="17" t="s">
        <v>190</v>
      </c>
      <c r="BE771" s="148">
        <f>IF(N771="základní",J771,0)</f>
        <v>0</v>
      </c>
      <c r="BF771" s="148">
        <f>IF(N771="snížená",J771,0)</f>
        <v>0</v>
      </c>
      <c r="BG771" s="148">
        <f>IF(N771="zákl. přenesená",J771,0)</f>
        <v>0</v>
      </c>
      <c r="BH771" s="148">
        <f>IF(N771="sníž. přenesená",J771,0)</f>
        <v>0</v>
      </c>
      <c r="BI771" s="148">
        <f>IF(N771="nulová",J771,0)</f>
        <v>0</v>
      </c>
      <c r="BJ771" s="17" t="s">
        <v>83</v>
      </c>
      <c r="BK771" s="148">
        <f>ROUND(I771*H771,2)</f>
        <v>0</v>
      </c>
      <c r="BL771" s="17" t="s">
        <v>217</v>
      </c>
      <c r="BM771" s="147" t="s">
        <v>1790</v>
      </c>
    </row>
    <row r="772" spans="2:65" s="1" customFormat="1">
      <c r="B772" s="32"/>
      <c r="D772" s="149" t="s">
        <v>200</v>
      </c>
      <c r="F772" s="150" t="s">
        <v>1201</v>
      </c>
      <c r="I772" s="151"/>
      <c r="L772" s="32"/>
      <c r="M772" s="152"/>
      <c r="T772" s="56"/>
      <c r="AT772" s="17" t="s">
        <v>200</v>
      </c>
      <c r="AU772" s="17" t="s">
        <v>85</v>
      </c>
    </row>
    <row r="773" spans="2:65" s="12" customFormat="1">
      <c r="B773" s="160"/>
      <c r="D773" s="153" t="s">
        <v>256</v>
      </c>
      <c r="E773" s="161" t="s">
        <v>1</v>
      </c>
      <c r="F773" s="162" t="s">
        <v>1791</v>
      </c>
      <c r="H773" s="163">
        <v>3476.5</v>
      </c>
      <c r="I773" s="164"/>
      <c r="L773" s="160"/>
      <c r="M773" s="165"/>
      <c r="T773" s="166"/>
      <c r="AT773" s="161" t="s">
        <v>256</v>
      </c>
      <c r="AU773" s="161" t="s">
        <v>85</v>
      </c>
      <c r="AV773" s="12" t="s">
        <v>85</v>
      </c>
      <c r="AW773" s="12" t="s">
        <v>32</v>
      </c>
      <c r="AX773" s="12" t="s">
        <v>76</v>
      </c>
      <c r="AY773" s="161" t="s">
        <v>190</v>
      </c>
    </row>
    <row r="774" spans="2:65" s="13" customFormat="1">
      <c r="B774" s="167"/>
      <c r="D774" s="153" t="s">
        <v>256</v>
      </c>
      <c r="E774" s="168" t="s">
        <v>1</v>
      </c>
      <c r="F774" s="169" t="s">
        <v>1792</v>
      </c>
      <c r="H774" s="168" t="s">
        <v>1</v>
      </c>
      <c r="I774" s="170"/>
      <c r="L774" s="167"/>
      <c r="M774" s="171"/>
      <c r="T774" s="172"/>
      <c r="AT774" s="168" t="s">
        <v>256</v>
      </c>
      <c r="AU774" s="168" t="s">
        <v>85</v>
      </c>
      <c r="AV774" s="13" t="s">
        <v>83</v>
      </c>
      <c r="AW774" s="13" t="s">
        <v>32</v>
      </c>
      <c r="AX774" s="13" t="s">
        <v>76</v>
      </c>
      <c r="AY774" s="168" t="s">
        <v>190</v>
      </c>
    </row>
    <row r="775" spans="2:65" s="12" customFormat="1">
      <c r="B775" s="160"/>
      <c r="D775" s="153" t="s">
        <v>256</v>
      </c>
      <c r="E775" s="161" t="s">
        <v>1</v>
      </c>
      <c r="F775" s="162" t="s">
        <v>1793</v>
      </c>
      <c r="H775" s="163">
        <v>3476.5</v>
      </c>
      <c r="I775" s="164"/>
      <c r="L775" s="160"/>
      <c r="M775" s="165"/>
      <c r="T775" s="166"/>
      <c r="AT775" s="161" t="s">
        <v>256</v>
      </c>
      <c r="AU775" s="161" t="s">
        <v>85</v>
      </c>
      <c r="AV775" s="12" t="s">
        <v>85</v>
      </c>
      <c r="AW775" s="12" t="s">
        <v>32</v>
      </c>
      <c r="AX775" s="12" t="s">
        <v>76</v>
      </c>
      <c r="AY775" s="161" t="s">
        <v>190</v>
      </c>
    </row>
    <row r="776" spans="2:65" s="12" customFormat="1">
      <c r="B776" s="160"/>
      <c r="D776" s="153" t="s">
        <v>256</v>
      </c>
      <c r="E776" s="161" t="s">
        <v>1</v>
      </c>
      <c r="F776" s="162" t="s">
        <v>1794</v>
      </c>
      <c r="H776" s="163">
        <v>59</v>
      </c>
      <c r="I776" s="164"/>
      <c r="L776" s="160"/>
      <c r="M776" s="165"/>
      <c r="T776" s="166"/>
      <c r="AT776" s="161" t="s">
        <v>256</v>
      </c>
      <c r="AU776" s="161" t="s">
        <v>85</v>
      </c>
      <c r="AV776" s="12" t="s">
        <v>85</v>
      </c>
      <c r="AW776" s="12" t="s">
        <v>32</v>
      </c>
      <c r="AX776" s="12" t="s">
        <v>76</v>
      </c>
      <c r="AY776" s="161" t="s">
        <v>190</v>
      </c>
    </row>
    <row r="777" spans="2:65" s="14" customFormat="1">
      <c r="B777" s="173"/>
      <c r="D777" s="153" t="s">
        <v>256</v>
      </c>
      <c r="E777" s="174" t="s">
        <v>1</v>
      </c>
      <c r="F777" s="175" t="s">
        <v>267</v>
      </c>
      <c r="H777" s="176">
        <v>7012</v>
      </c>
      <c r="I777" s="177"/>
      <c r="L777" s="173"/>
      <c r="M777" s="178"/>
      <c r="T777" s="179"/>
      <c r="AT777" s="174" t="s">
        <v>256</v>
      </c>
      <c r="AU777" s="174" t="s">
        <v>85</v>
      </c>
      <c r="AV777" s="14" t="s">
        <v>217</v>
      </c>
      <c r="AW777" s="14" t="s">
        <v>32</v>
      </c>
      <c r="AX777" s="14" t="s">
        <v>83</v>
      </c>
      <c r="AY777" s="174" t="s">
        <v>190</v>
      </c>
    </row>
    <row r="778" spans="2:65" s="1" customFormat="1" ht="78" customHeight="1">
      <c r="B778" s="32"/>
      <c r="C778" s="136" t="s">
        <v>1197</v>
      </c>
      <c r="D778" s="136" t="s">
        <v>193</v>
      </c>
      <c r="E778" s="137" t="s">
        <v>1795</v>
      </c>
      <c r="F778" s="138" t="s">
        <v>1796</v>
      </c>
      <c r="G778" s="139" t="s">
        <v>435</v>
      </c>
      <c r="H778" s="140">
        <v>36.5</v>
      </c>
      <c r="I778" s="141"/>
      <c r="J778" s="142">
        <f>ROUND(I778*H778,2)</f>
        <v>0</v>
      </c>
      <c r="K778" s="138" t="s">
        <v>197</v>
      </c>
      <c r="L778" s="32"/>
      <c r="M778" s="143" t="s">
        <v>1</v>
      </c>
      <c r="N778" s="144" t="s">
        <v>41</v>
      </c>
      <c r="P778" s="145">
        <f>O778*H778</f>
        <v>0</v>
      </c>
      <c r="Q778" s="145">
        <v>0</v>
      </c>
      <c r="R778" s="145">
        <f>Q778*H778</f>
        <v>0</v>
      </c>
      <c r="S778" s="145">
        <v>3.5000000000000003E-2</v>
      </c>
      <c r="T778" s="146">
        <f>S778*H778</f>
        <v>1.2775000000000001</v>
      </c>
      <c r="AR778" s="147" t="s">
        <v>217</v>
      </c>
      <c r="AT778" s="147" t="s">
        <v>193</v>
      </c>
      <c r="AU778" s="147" t="s">
        <v>85</v>
      </c>
      <c r="AY778" s="17" t="s">
        <v>190</v>
      </c>
      <c r="BE778" s="148">
        <f>IF(N778="základní",J778,0)</f>
        <v>0</v>
      </c>
      <c r="BF778" s="148">
        <f>IF(N778="snížená",J778,0)</f>
        <v>0</v>
      </c>
      <c r="BG778" s="148">
        <f>IF(N778="zákl. přenesená",J778,0)</f>
        <v>0</v>
      </c>
      <c r="BH778" s="148">
        <f>IF(N778="sníž. přenesená",J778,0)</f>
        <v>0</v>
      </c>
      <c r="BI778" s="148">
        <f>IF(N778="nulová",J778,0)</f>
        <v>0</v>
      </c>
      <c r="BJ778" s="17" t="s">
        <v>83</v>
      </c>
      <c r="BK778" s="148">
        <f>ROUND(I778*H778,2)</f>
        <v>0</v>
      </c>
      <c r="BL778" s="17" t="s">
        <v>217</v>
      </c>
      <c r="BM778" s="147" t="s">
        <v>1797</v>
      </c>
    </row>
    <row r="779" spans="2:65" s="1" customFormat="1">
      <c r="B779" s="32"/>
      <c r="D779" s="149" t="s">
        <v>200</v>
      </c>
      <c r="F779" s="150" t="s">
        <v>1798</v>
      </c>
      <c r="I779" s="151"/>
      <c r="L779" s="32"/>
      <c r="M779" s="152"/>
      <c r="T779" s="56"/>
      <c r="AT779" s="17" t="s">
        <v>200</v>
      </c>
      <c r="AU779" s="17" t="s">
        <v>85</v>
      </c>
    </row>
    <row r="780" spans="2:65" s="12" customFormat="1">
      <c r="B780" s="160"/>
      <c r="D780" s="153" t="s">
        <v>256</v>
      </c>
      <c r="E780" s="161" t="s">
        <v>1</v>
      </c>
      <c r="F780" s="162" t="s">
        <v>1799</v>
      </c>
      <c r="H780" s="163">
        <v>36.5</v>
      </c>
      <c r="I780" s="164"/>
      <c r="L780" s="160"/>
      <c r="M780" s="165"/>
      <c r="T780" s="166"/>
      <c r="AT780" s="161" t="s">
        <v>256</v>
      </c>
      <c r="AU780" s="161" t="s">
        <v>85</v>
      </c>
      <c r="AV780" s="12" t="s">
        <v>85</v>
      </c>
      <c r="AW780" s="12" t="s">
        <v>32</v>
      </c>
      <c r="AX780" s="12" t="s">
        <v>83</v>
      </c>
      <c r="AY780" s="161" t="s">
        <v>190</v>
      </c>
    </row>
    <row r="781" spans="2:65" s="1" customFormat="1" ht="62.65" customHeight="1">
      <c r="B781" s="32"/>
      <c r="C781" s="136" t="s">
        <v>1204</v>
      </c>
      <c r="D781" s="136" t="s">
        <v>193</v>
      </c>
      <c r="E781" s="137" t="s">
        <v>1205</v>
      </c>
      <c r="F781" s="138" t="s">
        <v>1206</v>
      </c>
      <c r="G781" s="139" t="s">
        <v>435</v>
      </c>
      <c r="H781" s="140">
        <v>40</v>
      </c>
      <c r="I781" s="141"/>
      <c r="J781" s="142">
        <f>ROUND(I781*H781,2)</f>
        <v>0</v>
      </c>
      <c r="K781" s="138" t="s">
        <v>197</v>
      </c>
      <c r="L781" s="32"/>
      <c r="M781" s="143" t="s">
        <v>1</v>
      </c>
      <c r="N781" s="144" t="s">
        <v>41</v>
      </c>
      <c r="P781" s="145">
        <f>O781*H781</f>
        <v>0</v>
      </c>
      <c r="Q781" s="145">
        <v>0</v>
      </c>
      <c r="R781" s="145">
        <f>Q781*H781</f>
        <v>0</v>
      </c>
      <c r="S781" s="145">
        <v>0.35</v>
      </c>
      <c r="T781" s="146">
        <f>S781*H781</f>
        <v>14</v>
      </c>
      <c r="AR781" s="147" t="s">
        <v>217</v>
      </c>
      <c r="AT781" s="147" t="s">
        <v>193</v>
      </c>
      <c r="AU781" s="147" t="s">
        <v>85</v>
      </c>
      <c r="AY781" s="17" t="s">
        <v>190</v>
      </c>
      <c r="BE781" s="148">
        <f>IF(N781="základní",J781,0)</f>
        <v>0</v>
      </c>
      <c r="BF781" s="148">
        <f>IF(N781="snížená",J781,0)</f>
        <v>0</v>
      </c>
      <c r="BG781" s="148">
        <f>IF(N781="zákl. přenesená",J781,0)</f>
        <v>0</v>
      </c>
      <c r="BH781" s="148">
        <f>IF(N781="sníž. přenesená",J781,0)</f>
        <v>0</v>
      </c>
      <c r="BI781" s="148">
        <f>IF(N781="nulová",J781,0)</f>
        <v>0</v>
      </c>
      <c r="BJ781" s="17" t="s">
        <v>83</v>
      </c>
      <c r="BK781" s="148">
        <f>ROUND(I781*H781,2)</f>
        <v>0</v>
      </c>
      <c r="BL781" s="17" t="s">
        <v>217</v>
      </c>
      <c r="BM781" s="147" t="s">
        <v>1800</v>
      </c>
    </row>
    <row r="782" spans="2:65" s="1" customFormat="1">
      <c r="B782" s="32"/>
      <c r="D782" s="149" t="s">
        <v>200</v>
      </c>
      <c r="F782" s="150" t="s">
        <v>1208</v>
      </c>
      <c r="I782" s="151"/>
      <c r="L782" s="32"/>
      <c r="M782" s="152"/>
      <c r="T782" s="56"/>
      <c r="AT782" s="17" t="s">
        <v>200</v>
      </c>
      <c r="AU782" s="17" t="s">
        <v>85</v>
      </c>
    </row>
    <row r="783" spans="2:65" s="12" customFormat="1">
      <c r="B783" s="160"/>
      <c r="D783" s="153" t="s">
        <v>256</v>
      </c>
      <c r="E783" s="161" t="s">
        <v>1</v>
      </c>
      <c r="F783" s="162" t="s">
        <v>1801</v>
      </c>
      <c r="H783" s="163">
        <v>40</v>
      </c>
      <c r="I783" s="164"/>
      <c r="L783" s="160"/>
      <c r="M783" s="165"/>
      <c r="T783" s="166"/>
      <c r="AT783" s="161" t="s">
        <v>256</v>
      </c>
      <c r="AU783" s="161" t="s">
        <v>85</v>
      </c>
      <c r="AV783" s="12" t="s">
        <v>85</v>
      </c>
      <c r="AW783" s="12" t="s">
        <v>32</v>
      </c>
      <c r="AX783" s="12" t="s">
        <v>83</v>
      </c>
      <c r="AY783" s="161" t="s">
        <v>190</v>
      </c>
    </row>
    <row r="784" spans="2:65" s="1" customFormat="1" ht="66.75" customHeight="1">
      <c r="B784" s="32"/>
      <c r="C784" s="136" t="s">
        <v>1210</v>
      </c>
      <c r="D784" s="136" t="s">
        <v>193</v>
      </c>
      <c r="E784" s="137" t="s">
        <v>1211</v>
      </c>
      <c r="F784" s="138" t="s">
        <v>1212</v>
      </c>
      <c r="G784" s="139" t="s">
        <v>435</v>
      </c>
      <c r="H784" s="140">
        <v>27.5</v>
      </c>
      <c r="I784" s="141"/>
      <c r="J784" s="142">
        <f>ROUND(I784*H784,2)</f>
        <v>0</v>
      </c>
      <c r="K784" s="138" t="s">
        <v>197</v>
      </c>
      <c r="L784" s="32"/>
      <c r="M784" s="143" t="s">
        <v>1</v>
      </c>
      <c r="N784" s="144" t="s">
        <v>41</v>
      </c>
      <c r="P784" s="145">
        <f>O784*H784</f>
        <v>0</v>
      </c>
      <c r="Q784" s="145">
        <v>0</v>
      </c>
      <c r="R784" s="145">
        <f>Q784*H784</f>
        <v>0</v>
      </c>
      <c r="S784" s="145">
        <v>0</v>
      </c>
      <c r="T784" s="146">
        <f>S784*H784</f>
        <v>0</v>
      </c>
      <c r="AR784" s="147" t="s">
        <v>217</v>
      </c>
      <c r="AT784" s="147" t="s">
        <v>193</v>
      </c>
      <c r="AU784" s="147" t="s">
        <v>85</v>
      </c>
      <c r="AY784" s="17" t="s">
        <v>190</v>
      </c>
      <c r="BE784" s="148">
        <f>IF(N784="základní",J784,0)</f>
        <v>0</v>
      </c>
      <c r="BF784" s="148">
        <f>IF(N784="snížená",J784,0)</f>
        <v>0</v>
      </c>
      <c r="BG784" s="148">
        <f>IF(N784="zákl. přenesená",J784,0)</f>
        <v>0</v>
      </c>
      <c r="BH784" s="148">
        <f>IF(N784="sníž. přenesená",J784,0)</f>
        <v>0</v>
      </c>
      <c r="BI784" s="148">
        <f>IF(N784="nulová",J784,0)</f>
        <v>0</v>
      </c>
      <c r="BJ784" s="17" t="s">
        <v>83</v>
      </c>
      <c r="BK784" s="148">
        <f>ROUND(I784*H784,2)</f>
        <v>0</v>
      </c>
      <c r="BL784" s="17" t="s">
        <v>217</v>
      </c>
      <c r="BM784" s="147" t="s">
        <v>1802</v>
      </c>
    </row>
    <row r="785" spans="2:65" s="1" customFormat="1">
      <c r="B785" s="32"/>
      <c r="D785" s="149" t="s">
        <v>200</v>
      </c>
      <c r="F785" s="150" t="s">
        <v>1214</v>
      </c>
      <c r="I785" s="151"/>
      <c r="L785" s="32"/>
      <c r="M785" s="152"/>
      <c r="T785" s="56"/>
      <c r="AT785" s="17" t="s">
        <v>200</v>
      </c>
      <c r="AU785" s="17" t="s">
        <v>85</v>
      </c>
    </row>
    <row r="786" spans="2:65" s="12" customFormat="1">
      <c r="B786" s="160"/>
      <c r="D786" s="153" t="s">
        <v>256</v>
      </c>
      <c r="E786" s="161" t="s">
        <v>1</v>
      </c>
      <c r="F786" s="162" t="s">
        <v>1803</v>
      </c>
      <c r="H786" s="163">
        <v>27.5</v>
      </c>
      <c r="I786" s="164"/>
      <c r="L786" s="160"/>
      <c r="M786" s="165"/>
      <c r="T786" s="166"/>
      <c r="AT786" s="161" t="s">
        <v>256</v>
      </c>
      <c r="AU786" s="161" t="s">
        <v>85</v>
      </c>
      <c r="AV786" s="12" t="s">
        <v>85</v>
      </c>
      <c r="AW786" s="12" t="s">
        <v>32</v>
      </c>
      <c r="AX786" s="12" t="s">
        <v>83</v>
      </c>
      <c r="AY786" s="161" t="s">
        <v>190</v>
      </c>
    </row>
    <row r="787" spans="2:65" s="1" customFormat="1" ht="55.5" customHeight="1">
      <c r="B787" s="32"/>
      <c r="C787" s="136" t="s">
        <v>1216</v>
      </c>
      <c r="D787" s="136" t="s">
        <v>193</v>
      </c>
      <c r="E787" s="137" t="s">
        <v>1217</v>
      </c>
      <c r="F787" s="138" t="s">
        <v>1218</v>
      </c>
      <c r="G787" s="139" t="s">
        <v>253</v>
      </c>
      <c r="H787" s="140">
        <v>17</v>
      </c>
      <c r="I787" s="141"/>
      <c r="J787" s="142">
        <f>ROUND(I787*H787,2)</f>
        <v>0</v>
      </c>
      <c r="K787" s="138" t="s">
        <v>197</v>
      </c>
      <c r="L787" s="32"/>
      <c r="M787" s="143" t="s">
        <v>1</v>
      </c>
      <c r="N787" s="144" t="s">
        <v>41</v>
      </c>
      <c r="P787" s="145">
        <f>O787*H787</f>
        <v>0</v>
      </c>
      <c r="Q787" s="145">
        <v>0</v>
      </c>
      <c r="R787" s="145">
        <f>Q787*H787</f>
        <v>0</v>
      </c>
      <c r="S787" s="145">
        <v>0</v>
      </c>
      <c r="T787" s="146">
        <f>S787*H787</f>
        <v>0</v>
      </c>
      <c r="AR787" s="147" t="s">
        <v>217</v>
      </c>
      <c r="AT787" s="147" t="s">
        <v>193</v>
      </c>
      <c r="AU787" s="147" t="s">
        <v>85</v>
      </c>
      <c r="AY787" s="17" t="s">
        <v>190</v>
      </c>
      <c r="BE787" s="148">
        <f>IF(N787="základní",J787,0)</f>
        <v>0</v>
      </c>
      <c r="BF787" s="148">
        <f>IF(N787="snížená",J787,0)</f>
        <v>0</v>
      </c>
      <c r="BG787" s="148">
        <f>IF(N787="zákl. přenesená",J787,0)</f>
        <v>0</v>
      </c>
      <c r="BH787" s="148">
        <f>IF(N787="sníž. přenesená",J787,0)</f>
        <v>0</v>
      </c>
      <c r="BI787" s="148">
        <f>IF(N787="nulová",J787,0)</f>
        <v>0</v>
      </c>
      <c r="BJ787" s="17" t="s">
        <v>83</v>
      </c>
      <c r="BK787" s="148">
        <f>ROUND(I787*H787,2)</f>
        <v>0</v>
      </c>
      <c r="BL787" s="17" t="s">
        <v>217</v>
      </c>
      <c r="BM787" s="147" t="s">
        <v>1804</v>
      </c>
    </row>
    <row r="788" spans="2:65" s="1" customFormat="1">
      <c r="B788" s="32"/>
      <c r="D788" s="149" t="s">
        <v>200</v>
      </c>
      <c r="F788" s="150" t="s">
        <v>1220</v>
      </c>
      <c r="I788" s="151"/>
      <c r="L788" s="32"/>
      <c r="M788" s="152"/>
      <c r="T788" s="56"/>
      <c r="AT788" s="17" t="s">
        <v>200</v>
      </c>
      <c r="AU788" s="17" t="s">
        <v>85</v>
      </c>
    </row>
    <row r="789" spans="2:65" s="12" customFormat="1">
      <c r="B789" s="160"/>
      <c r="D789" s="153" t="s">
        <v>256</v>
      </c>
      <c r="E789" s="161" t="s">
        <v>1</v>
      </c>
      <c r="F789" s="162" t="s">
        <v>1335</v>
      </c>
      <c r="H789" s="163">
        <v>17</v>
      </c>
      <c r="I789" s="164"/>
      <c r="L789" s="160"/>
      <c r="M789" s="165"/>
      <c r="T789" s="166"/>
      <c r="AT789" s="161" t="s">
        <v>256</v>
      </c>
      <c r="AU789" s="161" t="s">
        <v>85</v>
      </c>
      <c r="AV789" s="12" t="s">
        <v>85</v>
      </c>
      <c r="AW789" s="12" t="s">
        <v>32</v>
      </c>
      <c r="AX789" s="12" t="s">
        <v>83</v>
      </c>
      <c r="AY789" s="161" t="s">
        <v>190</v>
      </c>
    </row>
    <row r="790" spans="2:65" s="1" customFormat="1" ht="78" customHeight="1">
      <c r="B790" s="32"/>
      <c r="C790" s="136" t="s">
        <v>1221</v>
      </c>
      <c r="D790" s="136" t="s">
        <v>193</v>
      </c>
      <c r="E790" s="137" t="s">
        <v>1805</v>
      </c>
      <c r="F790" s="138" t="s">
        <v>1806</v>
      </c>
      <c r="G790" s="139" t="s">
        <v>253</v>
      </c>
      <c r="H790" s="140">
        <v>8.8000000000000007</v>
      </c>
      <c r="I790" s="141"/>
      <c r="J790" s="142">
        <f>ROUND(I790*H790,2)</f>
        <v>0</v>
      </c>
      <c r="K790" s="138" t="s">
        <v>197</v>
      </c>
      <c r="L790" s="32"/>
      <c r="M790" s="143" t="s">
        <v>1</v>
      </c>
      <c r="N790" s="144" t="s">
        <v>41</v>
      </c>
      <c r="P790" s="145">
        <f>O790*H790</f>
        <v>0</v>
      </c>
      <c r="Q790" s="145">
        <v>0</v>
      </c>
      <c r="R790" s="145">
        <f>Q790*H790</f>
        <v>0</v>
      </c>
      <c r="S790" s="145">
        <v>0</v>
      </c>
      <c r="T790" s="146">
        <f>S790*H790</f>
        <v>0</v>
      </c>
      <c r="AR790" s="147" t="s">
        <v>217</v>
      </c>
      <c r="AT790" s="147" t="s">
        <v>193</v>
      </c>
      <c r="AU790" s="147" t="s">
        <v>85</v>
      </c>
      <c r="AY790" s="17" t="s">
        <v>190</v>
      </c>
      <c r="BE790" s="148">
        <f>IF(N790="základní",J790,0)</f>
        <v>0</v>
      </c>
      <c r="BF790" s="148">
        <f>IF(N790="snížená",J790,0)</f>
        <v>0</v>
      </c>
      <c r="BG790" s="148">
        <f>IF(N790="zákl. přenesená",J790,0)</f>
        <v>0</v>
      </c>
      <c r="BH790" s="148">
        <f>IF(N790="sníž. přenesená",J790,0)</f>
        <v>0</v>
      </c>
      <c r="BI790" s="148">
        <f>IF(N790="nulová",J790,0)</f>
        <v>0</v>
      </c>
      <c r="BJ790" s="17" t="s">
        <v>83</v>
      </c>
      <c r="BK790" s="148">
        <f>ROUND(I790*H790,2)</f>
        <v>0</v>
      </c>
      <c r="BL790" s="17" t="s">
        <v>217</v>
      </c>
      <c r="BM790" s="147" t="s">
        <v>1807</v>
      </c>
    </row>
    <row r="791" spans="2:65" s="1" customFormat="1">
      <c r="B791" s="32"/>
      <c r="D791" s="149" t="s">
        <v>200</v>
      </c>
      <c r="F791" s="150" t="s">
        <v>1808</v>
      </c>
      <c r="I791" s="151"/>
      <c r="L791" s="32"/>
      <c r="M791" s="152"/>
      <c r="T791" s="56"/>
      <c r="AT791" s="17" t="s">
        <v>200</v>
      </c>
      <c r="AU791" s="17" t="s">
        <v>85</v>
      </c>
    </row>
    <row r="792" spans="2:65" s="12" customFormat="1">
      <c r="B792" s="160"/>
      <c r="D792" s="153" t="s">
        <v>256</v>
      </c>
      <c r="E792" s="161" t="s">
        <v>1</v>
      </c>
      <c r="F792" s="162" t="s">
        <v>1809</v>
      </c>
      <c r="H792" s="163">
        <v>8.8000000000000007</v>
      </c>
      <c r="I792" s="164"/>
      <c r="L792" s="160"/>
      <c r="M792" s="165"/>
      <c r="T792" s="166"/>
      <c r="AT792" s="161" t="s">
        <v>256</v>
      </c>
      <c r="AU792" s="161" t="s">
        <v>85</v>
      </c>
      <c r="AV792" s="12" t="s">
        <v>85</v>
      </c>
      <c r="AW792" s="12" t="s">
        <v>32</v>
      </c>
      <c r="AX792" s="12" t="s">
        <v>83</v>
      </c>
      <c r="AY792" s="161" t="s">
        <v>190</v>
      </c>
    </row>
    <row r="793" spans="2:65" s="11" customFormat="1" ht="22.9" customHeight="1">
      <c r="B793" s="124"/>
      <c r="D793" s="125" t="s">
        <v>75</v>
      </c>
      <c r="E793" s="134" t="s">
        <v>445</v>
      </c>
      <c r="F793" s="134" t="s">
        <v>446</v>
      </c>
      <c r="I793" s="127"/>
      <c r="J793" s="135">
        <f>BK793</f>
        <v>0</v>
      </c>
      <c r="L793" s="124"/>
      <c r="M793" s="129"/>
      <c r="P793" s="130">
        <f>SUM(P794:P838)</f>
        <v>0</v>
      </c>
      <c r="R793" s="130">
        <f>SUM(R794:R838)</f>
        <v>0</v>
      </c>
      <c r="T793" s="131">
        <f>SUM(T794:T838)</f>
        <v>0</v>
      </c>
      <c r="AR793" s="125" t="s">
        <v>83</v>
      </c>
      <c r="AT793" s="132" t="s">
        <v>75</v>
      </c>
      <c r="AU793" s="132" t="s">
        <v>83</v>
      </c>
      <c r="AY793" s="125" t="s">
        <v>190</v>
      </c>
      <c r="BK793" s="133">
        <f>SUM(BK794:BK838)</f>
        <v>0</v>
      </c>
    </row>
    <row r="794" spans="2:65" s="1" customFormat="1" ht="37.9" customHeight="1">
      <c r="B794" s="32"/>
      <c r="C794" s="136" t="s">
        <v>1227</v>
      </c>
      <c r="D794" s="136" t="s">
        <v>193</v>
      </c>
      <c r="E794" s="137" t="s">
        <v>448</v>
      </c>
      <c r="F794" s="138" t="s">
        <v>449</v>
      </c>
      <c r="G794" s="139" t="s">
        <v>380</v>
      </c>
      <c r="H794" s="140">
        <v>28.324000000000002</v>
      </c>
      <c r="I794" s="141"/>
      <c r="J794" s="142">
        <f>ROUND(I794*H794,2)</f>
        <v>0</v>
      </c>
      <c r="K794" s="138" t="s">
        <v>197</v>
      </c>
      <c r="L794" s="32"/>
      <c r="M794" s="143" t="s">
        <v>1</v>
      </c>
      <c r="N794" s="144" t="s">
        <v>41</v>
      </c>
      <c r="P794" s="145">
        <f>O794*H794</f>
        <v>0</v>
      </c>
      <c r="Q794" s="145">
        <v>0</v>
      </c>
      <c r="R794" s="145">
        <f>Q794*H794</f>
        <v>0</v>
      </c>
      <c r="S794" s="145">
        <v>0</v>
      </c>
      <c r="T794" s="146">
        <f>S794*H794</f>
        <v>0</v>
      </c>
      <c r="AR794" s="147" t="s">
        <v>217</v>
      </c>
      <c r="AT794" s="147" t="s">
        <v>193</v>
      </c>
      <c r="AU794" s="147" t="s">
        <v>85</v>
      </c>
      <c r="AY794" s="17" t="s">
        <v>190</v>
      </c>
      <c r="BE794" s="148">
        <f>IF(N794="základní",J794,0)</f>
        <v>0</v>
      </c>
      <c r="BF794" s="148">
        <f>IF(N794="snížená",J794,0)</f>
        <v>0</v>
      </c>
      <c r="BG794" s="148">
        <f>IF(N794="zákl. přenesená",J794,0)</f>
        <v>0</v>
      </c>
      <c r="BH794" s="148">
        <f>IF(N794="sníž. přenesená",J794,0)</f>
        <v>0</v>
      </c>
      <c r="BI794" s="148">
        <f>IF(N794="nulová",J794,0)</f>
        <v>0</v>
      </c>
      <c r="BJ794" s="17" t="s">
        <v>83</v>
      </c>
      <c r="BK794" s="148">
        <f>ROUND(I794*H794,2)</f>
        <v>0</v>
      </c>
      <c r="BL794" s="17" t="s">
        <v>217</v>
      </c>
      <c r="BM794" s="147" t="s">
        <v>1810</v>
      </c>
    </row>
    <row r="795" spans="2:65" s="1" customFormat="1">
      <c r="B795" s="32"/>
      <c r="D795" s="149" t="s">
        <v>200</v>
      </c>
      <c r="F795" s="150" t="s">
        <v>451</v>
      </c>
      <c r="I795" s="151"/>
      <c r="L795" s="32"/>
      <c r="M795" s="152"/>
      <c r="T795" s="56"/>
      <c r="AT795" s="17" t="s">
        <v>200</v>
      </c>
      <c r="AU795" s="17" t="s">
        <v>85</v>
      </c>
    </row>
    <row r="796" spans="2:65" s="12" customFormat="1">
      <c r="B796" s="160"/>
      <c r="D796" s="153" t="s">
        <v>256</v>
      </c>
      <c r="E796" s="161" t="s">
        <v>1</v>
      </c>
      <c r="F796" s="162" t="s">
        <v>1811</v>
      </c>
      <c r="H796" s="163">
        <v>8.84</v>
      </c>
      <c r="I796" s="164"/>
      <c r="L796" s="160"/>
      <c r="M796" s="165"/>
      <c r="T796" s="166"/>
      <c r="AT796" s="161" t="s">
        <v>256</v>
      </c>
      <c r="AU796" s="161" t="s">
        <v>85</v>
      </c>
      <c r="AV796" s="12" t="s">
        <v>85</v>
      </c>
      <c r="AW796" s="12" t="s">
        <v>32</v>
      </c>
      <c r="AX796" s="12" t="s">
        <v>76</v>
      </c>
      <c r="AY796" s="161" t="s">
        <v>190</v>
      </c>
    </row>
    <row r="797" spans="2:65" s="12" customFormat="1">
      <c r="B797" s="160"/>
      <c r="D797" s="153" t="s">
        <v>256</v>
      </c>
      <c r="E797" s="161" t="s">
        <v>1</v>
      </c>
      <c r="F797" s="162" t="s">
        <v>1812</v>
      </c>
      <c r="H797" s="163">
        <v>11.509</v>
      </c>
      <c r="I797" s="164"/>
      <c r="L797" s="160"/>
      <c r="M797" s="165"/>
      <c r="T797" s="166"/>
      <c r="AT797" s="161" t="s">
        <v>256</v>
      </c>
      <c r="AU797" s="161" t="s">
        <v>85</v>
      </c>
      <c r="AV797" s="12" t="s">
        <v>85</v>
      </c>
      <c r="AW797" s="12" t="s">
        <v>32</v>
      </c>
      <c r="AX797" s="12" t="s">
        <v>76</v>
      </c>
      <c r="AY797" s="161" t="s">
        <v>190</v>
      </c>
    </row>
    <row r="798" spans="2:65" s="12" customFormat="1">
      <c r="B798" s="160"/>
      <c r="D798" s="153" t="s">
        <v>256</v>
      </c>
      <c r="E798" s="161" t="s">
        <v>1</v>
      </c>
      <c r="F798" s="162" t="s">
        <v>1813</v>
      </c>
      <c r="H798" s="163">
        <v>7.9749999999999996</v>
      </c>
      <c r="I798" s="164"/>
      <c r="L798" s="160"/>
      <c r="M798" s="165"/>
      <c r="T798" s="166"/>
      <c r="AT798" s="161" t="s">
        <v>256</v>
      </c>
      <c r="AU798" s="161" t="s">
        <v>85</v>
      </c>
      <c r="AV798" s="12" t="s">
        <v>85</v>
      </c>
      <c r="AW798" s="12" t="s">
        <v>32</v>
      </c>
      <c r="AX798" s="12" t="s">
        <v>76</v>
      </c>
      <c r="AY798" s="161" t="s">
        <v>190</v>
      </c>
    </row>
    <row r="799" spans="2:65" s="14" customFormat="1">
      <c r="B799" s="173"/>
      <c r="D799" s="153" t="s">
        <v>256</v>
      </c>
      <c r="E799" s="174" t="s">
        <v>1</v>
      </c>
      <c r="F799" s="175" t="s">
        <v>267</v>
      </c>
      <c r="H799" s="176">
        <v>28.324000000000002</v>
      </c>
      <c r="I799" s="177"/>
      <c r="L799" s="173"/>
      <c r="M799" s="178"/>
      <c r="T799" s="179"/>
      <c r="AT799" s="174" t="s">
        <v>256</v>
      </c>
      <c r="AU799" s="174" t="s">
        <v>85</v>
      </c>
      <c r="AV799" s="14" t="s">
        <v>217</v>
      </c>
      <c r="AW799" s="14" t="s">
        <v>32</v>
      </c>
      <c r="AX799" s="14" t="s">
        <v>83</v>
      </c>
      <c r="AY799" s="174" t="s">
        <v>190</v>
      </c>
    </row>
    <row r="800" spans="2:65" s="1" customFormat="1" ht="37.9" customHeight="1">
      <c r="B800" s="32"/>
      <c r="C800" s="136" t="s">
        <v>1232</v>
      </c>
      <c r="D800" s="136" t="s">
        <v>193</v>
      </c>
      <c r="E800" s="137" t="s">
        <v>453</v>
      </c>
      <c r="F800" s="138" t="s">
        <v>454</v>
      </c>
      <c r="G800" s="139" t="s">
        <v>380</v>
      </c>
      <c r="H800" s="140">
        <v>175.35599999999999</v>
      </c>
      <c r="I800" s="141"/>
      <c r="J800" s="142">
        <f>ROUND(I800*H800,2)</f>
        <v>0</v>
      </c>
      <c r="K800" s="138" t="s">
        <v>197</v>
      </c>
      <c r="L800" s="32"/>
      <c r="M800" s="143" t="s">
        <v>1</v>
      </c>
      <c r="N800" s="144" t="s">
        <v>41</v>
      </c>
      <c r="P800" s="145">
        <f>O800*H800</f>
        <v>0</v>
      </c>
      <c r="Q800" s="145">
        <v>0</v>
      </c>
      <c r="R800" s="145">
        <f>Q800*H800</f>
        <v>0</v>
      </c>
      <c r="S800" s="145">
        <v>0</v>
      </c>
      <c r="T800" s="146">
        <f>S800*H800</f>
        <v>0</v>
      </c>
      <c r="AR800" s="147" t="s">
        <v>217</v>
      </c>
      <c r="AT800" s="147" t="s">
        <v>193</v>
      </c>
      <c r="AU800" s="147" t="s">
        <v>85</v>
      </c>
      <c r="AY800" s="17" t="s">
        <v>190</v>
      </c>
      <c r="BE800" s="148">
        <f>IF(N800="základní",J800,0)</f>
        <v>0</v>
      </c>
      <c r="BF800" s="148">
        <f>IF(N800="snížená",J800,0)</f>
        <v>0</v>
      </c>
      <c r="BG800" s="148">
        <f>IF(N800="zákl. přenesená",J800,0)</f>
        <v>0</v>
      </c>
      <c r="BH800" s="148">
        <f>IF(N800="sníž. přenesená",J800,0)</f>
        <v>0</v>
      </c>
      <c r="BI800" s="148">
        <f>IF(N800="nulová",J800,0)</f>
        <v>0</v>
      </c>
      <c r="BJ800" s="17" t="s">
        <v>83</v>
      </c>
      <c r="BK800" s="148">
        <f>ROUND(I800*H800,2)</f>
        <v>0</v>
      </c>
      <c r="BL800" s="17" t="s">
        <v>217</v>
      </c>
      <c r="BM800" s="147" t="s">
        <v>1814</v>
      </c>
    </row>
    <row r="801" spans="2:65" s="1" customFormat="1">
      <c r="B801" s="32"/>
      <c r="D801" s="149" t="s">
        <v>200</v>
      </c>
      <c r="F801" s="150" t="s">
        <v>456</v>
      </c>
      <c r="I801" s="151"/>
      <c r="L801" s="32"/>
      <c r="M801" s="152"/>
      <c r="T801" s="56"/>
      <c r="AT801" s="17" t="s">
        <v>200</v>
      </c>
      <c r="AU801" s="17" t="s">
        <v>85</v>
      </c>
    </row>
    <row r="802" spans="2:65" s="12" customFormat="1">
      <c r="B802" s="160"/>
      <c r="D802" s="153" t="s">
        <v>256</v>
      </c>
      <c r="E802" s="161" t="s">
        <v>1</v>
      </c>
      <c r="F802" s="162" t="s">
        <v>1815</v>
      </c>
      <c r="H802" s="163">
        <v>103.581</v>
      </c>
      <c r="I802" s="164"/>
      <c r="L802" s="160"/>
      <c r="M802" s="165"/>
      <c r="T802" s="166"/>
      <c r="AT802" s="161" t="s">
        <v>256</v>
      </c>
      <c r="AU802" s="161" t="s">
        <v>85</v>
      </c>
      <c r="AV802" s="12" t="s">
        <v>85</v>
      </c>
      <c r="AW802" s="12" t="s">
        <v>32</v>
      </c>
      <c r="AX802" s="12" t="s">
        <v>76</v>
      </c>
      <c r="AY802" s="161" t="s">
        <v>190</v>
      </c>
    </row>
    <row r="803" spans="2:65" s="12" customFormat="1">
      <c r="B803" s="160"/>
      <c r="D803" s="153" t="s">
        <v>256</v>
      </c>
      <c r="E803" s="161" t="s">
        <v>1</v>
      </c>
      <c r="F803" s="162" t="s">
        <v>1816</v>
      </c>
      <c r="H803" s="163">
        <v>71.775000000000006</v>
      </c>
      <c r="I803" s="164"/>
      <c r="L803" s="160"/>
      <c r="M803" s="165"/>
      <c r="T803" s="166"/>
      <c r="AT803" s="161" t="s">
        <v>256</v>
      </c>
      <c r="AU803" s="161" t="s">
        <v>85</v>
      </c>
      <c r="AV803" s="12" t="s">
        <v>85</v>
      </c>
      <c r="AW803" s="12" t="s">
        <v>32</v>
      </c>
      <c r="AX803" s="12" t="s">
        <v>76</v>
      </c>
      <c r="AY803" s="161" t="s">
        <v>190</v>
      </c>
    </row>
    <row r="804" spans="2:65" s="14" customFormat="1">
      <c r="B804" s="173"/>
      <c r="D804" s="153" t="s">
        <v>256</v>
      </c>
      <c r="E804" s="174" t="s">
        <v>1</v>
      </c>
      <c r="F804" s="175" t="s">
        <v>267</v>
      </c>
      <c r="H804" s="176">
        <v>175.35599999999999</v>
      </c>
      <c r="I804" s="177"/>
      <c r="L804" s="173"/>
      <c r="M804" s="178"/>
      <c r="T804" s="179"/>
      <c r="AT804" s="174" t="s">
        <v>256</v>
      </c>
      <c r="AU804" s="174" t="s">
        <v>85</v>
      </c>
      <c r="AV804" s="14" t="s">
        <v>217</v>
      </c>
      <c r="AW804" s="14" t="s">
        <v>32</v>
      </c>
      <c r="AX804" s="14" t="s">
        <v>83</v>
      </c>
      <c r="AY804" s="174" t="s">
        <v>190</v>
      </c>
    </row>
    <row r="805" spans="2:65" s="1" customFormat="1" ht="37.9" customHeight="1">
      <c r="B805" s="32"/>
      <c r="C805" s="136" t="s">
        <v>1236</v>
      </c>
      <c r="D805" s="136" t="s">
        <v>193</v>
      </c>
      <c r="E805" s="137" t="s">
        <v>1237</v>
      </c>
      <c r="F805" s="138" t="s">
        <v>1238</v>
      </c>
      <c r="G805" s="139" t="s">
        <v>380</v>
      </c>
      <c r="H805" s="140">
        <v>4982.6170000000002</v>
      </c>
      <c r="I805" s="141"/>
      <c r="J805" s="142">
        <f>ROUND(I805*H805,2)</f>
        <v>0</v>
      </c>
      <c r="K805" s="138" t="s">
        <v>197</v>
      </c>
      <c r="L805" s="32"/>
      <c r="M805" s="143" t="s">
        <v>1</v>
      </c>
      <c r="N805" s="144" t="s">
        <v>41</v>
      </c>
      <c r="P805" s="145">
        <f>O805*H805</f>
        <v>0</v>
      </c>
      <c r="Q805" s="145">
        <v>0</v>
      </c>
      <c r="R805" s="145">
        <f>Q805*H805</f>
        <v>0</v>
      </c>
      <c r="S805" s="145">
        <v>0</v>
      </c>
      <c r="T805" s="146">
        <f>S805*H805</f>
        <v>0</v>
      </c>
      <c r="AR805" s="147" t="s">
        <v>217</v>
      </c>
      <c r="AT805" s="147" t="s">
        <v>193</v>
      </c>
      <c r="AU805" s="147" t="s">
        <v>85</v>
      </c>
      <c r="AY805" s="17" t="s">
        <v>190</v>
      </c>
      <c r="BE805" s="148">
        <f>IF(N805="základní",J805,0)</f>
        <v>0</v>
      </c>
      <c r="BF805" s="148">
        <f>IF(N805="snížená",J805,0)</f>
        <v>0</v>
      </c>
      <c r="BG805" s="148">
        <f>IF(N805="zákl. přenesená",J805,0)</f>
        <v>0</v>
      </c>
      <c r="BH805" s="148">
        <f>IF(N805="sníž. přenesená",J805,0)</f>
        <v>0</v>
      </c>
      <c r="BI805" s="148">
        <f>IF(N805="nulová",J805,0)</f>
        <v>0</v>
      </c>
      <c r="BJ805" s="17" t="s">
        <v>83</v>
      </c>
      <c r="BK805" s="148">
        <f>ROUND(I805*H805,2)</f>
        <v>0</v>
      </c>
      <c r="BL805" s="17" t="s">
        <v>217</v>
      </c>
      <c r="BM805" s="147" t="s">
        <v>1817</v>
      </c>
    </row>
    <row r="806" spans="2:65" s="1" customFormat="1">
      <c r="B806" s="32"/>
      <c r="D806" s="149" t="s">
        <v>200</v>
      </c>
      <c r="F806" s="150" t="s">
        <v>1240</v>
      </c>
      <c r="I806" s="151"/>
      <c r="L806" s="32"/>
      <c r="M806" s="152"/>
      <c r="T806" s="56"/>
      <c r="AT806" s="17" t="s">
        <v>200</v>
      </c>
      <c r="AU806" s="17" t="s">
        <v>85</v>
      </c>
    </row>
    <row r="807" spans="2:65" s="12" customFormat="1">
      <c r="B807" s="160"/>
      <c r="D807" s="153" t="s">
        <v>256</v>
      </c>
      <c r="E807" s="161" t="s">
        <v>1</v>
      </c>
      <c r="F807" s="162" t="s">
        <v>1818</v>
      </c>
      <c r="H807" s="163">
        <v>5006.5209999999997</v>
      </c>
      <c r="I807" s="164"/>
      <c r="L807" s="160"/>
      <c r="M807" s="165"/>
      <c r="T807" s="166"/>
      <c r="AT807" s="161" t="s">
        <v>256</v>
      </c>
      <c r="AU807" s="161" t="s">
        <v>85</v>
      </c>
      <c r="AV807" s="12" t="s">
        <v>85</v>
      </c>
      <c r="AW807" s="12" t="s">
        <v>32</v>
      </c>
      <c r="AX807" s="12" t="s">
        <v>76</v>
      </c>
      <c r="AY807" s="161" t="s">
        <v>190</v>
      </c>
    </row>
    <row r="808" spans="2:65" s="13" customFormat="1">
      <c r="B808" s="167"/>
      <c r="D808" s="153" t="s">
        <v>256</v>
      </c>
      <c r="E808" s="168" t="s">
        <v>1</v>
      </c>
      <c r="F808" s="169" t="s">
        <v>1242</v>
      </c>
      <c r="H808" s="168" t="s">
        <v>1</v>
      </c>
      <c r="I808" s="170"/>
      <c r="L808" s="167"/>
      <c r="M808" s="171"/>
      <c r="T808" s="172"/>
      <c r="AT808" s="168" t="s">
        <v>256</v>
      </c>
      <c r="AU808" s="168" t="s">
        <v>85</v>
      </c>
      <c r="AV808" s="13" t="s">
        <v>83</v>
      </c>
      <c r="AW808" s="13" t="s">
        <v>32</v>
      </c>
      <c r="AX808" s="13" t="s">
        <v>76</v>
      </c>
      <c r="AY808" s="168" t="s">
        <v>190</v>
      </c>
    </row>
    <row r="809" spans="2:65" s="12" customFormat="1">
      <c r="B809" s="160"/>
      <c r="D809" s="153" t="s">
        <v>256</v>
      </c>
      <c r="E809" s="161" t="s">
        <v>1</v>
      </c>
      <c r="F809" s="162" t="s">
        <v>1819</v>
      </c>
      <c r="H809" s="163">
        <v>-4.42</v>
      </c>
      <c r="I809" s="164"/>
      <c r="L809" s="160"/>
      <c r="M809" s="165"/>
      <c r="T809" s="166"/>
      <c r="AT809" s="161" t="s">
        <v>256</v>
      </c>
      <c r="AU809" s="161" t="s">
        <v>85</v>
      </c>
      <c r="AV809" s="12" t="s">
        <v>85</v>
      </c>
      <c r="AW809" s="12" t="s">
        <v>32</v>
      </c>
      <c r="AX809" s="12" t="s">
        <v>76</v>
      </c>
      <c r="AY809" s="161" t="s">
        <v>190</v>
      </c>
    </row>
    <row r="810" spans="2:65" s="12" customFormat="1">
      <c r="B810" s="160"/>
      <c r="D810" s="153" t="s">
        <v>256</v>
      </c>
      <c r="E810" s="161" t="s">
        <v>1</v>
      </c>
      <c r="F810" s="162" t="s">
        <v>1820</v>
      </c>
      <c r="H810" s="163">
        <v>-11.509</v>
      </c>
      <c r="I810" s="164"/>
      <c r="L810" s="160"/>
      <c r="M810" s="165"/>
      <c r="T810" s="166"/>
      <c r="AT810" s="161" t="s">
        <v>256</v>
      </c>
      <c r="AU810" s="161" t="s">
        <v>85</v>
      </c>
      <c r="AV810" s="12" t="s">
        <v>85</v>
      </c>
      <c r="AW810" s="12" t="s">
        <v>32</v>
      </c>
      <c r="AX810" s="12" t="s">
        <v>76</v>
      </c>
      <c r="AY810" s="161" t="s">
        <v>190</v>
      </c>
    </row>
    <row r="811" spans="2:65" s="12" customFormat="1">
      <c r="B811" s="160"/>
      <c r="D811" s="153" t="s">
        <v>256</v>
      </c>
      <c r="E811" s="161" t="s">
        <v>1</v>
      </c>
      <c r="F811" s="162" t="s">
        <v>1821</v>
      </c>
      <c r="H811" s="163">
        <v>-7.9749999999999996</v>
      </c>
      <c r="I811" s="164"/>
      <c r="L811" s="160"/>
      <c r="M811" s="165"/>
      <c r="T811" s="166"/>
      <c r="AT811" s="161" t="s">
        <v>256</v>
      </c>
      <c r="AU811" s="161" t="s">
        <v>85</v>
      </c>
      <c r="AV811" s="12" t="s">
        <v>85</v>
      </c>
      <c r="AW811" s="12" t="s">
        <v>32</v>
      </c>
      <c r="AX811" s="12" t="s">
        <v>76</v>
      </c>
      <c r="AY811" s="161" t="s">
        <v>190</v>
      </c>
    </row>
    <row r="812" spans="2:65" s="14" customFormat="1">
      <c r="B812" s="173"/>
      <c r="D812" s="153" t="s">
        <v>256</v>
      </c>
      <c r="E812" s="174" t="s">
        <v>1</v>
      </c>
      <c r="F812" s="175" t="s">
        <v>267</v>
      </c>
      <c r="H812" s="176">
        <v>4982.6169999999993</v>
      </c>
      <c r="I812" s="177"/>
      <c r="L812" s="173"/>
      <c r="M812" s="178"/>
      <c r="T812" s="179"/>
      <c r="AT812" s="174" t="s">
        <v>256</v>
      </c>
      <c r="AU812" s="174" t="s">
        <v>85</v>
      </c>
      <c r="AV812" s="14" t="s">
        <v>217</v>
      </c>
      <c r="AW812" s="14" t="s">
        <v>32</v>
      </c>
      <c r="AX812" s="14" t="s">
        <v>83</v>
      </c>
      <c r="AY812" s="174" t="s">
        <v>190</v>
      </c>
    </row>
    <row r="813" spans="2:65" s="1" customFormat="1" ht="49.15" customHeight="1">
      <c r="B813" s="32"/>
      <c r="C813" s="136" t="s">
        <v>1246</v>
      </c>
      <c r="D813" s="136" t="s">
        <v>193</v>
      </c>
      <c r="E813" s="137" t="s">
        <v>1247</v>
      </c>
      <c r="F813" s="138" t="s">
        <v>1248</v>
      </c>
      <c r="G813" s="139" t="s">
        <v>380</v>
      </c>
      <c r="H813" s="140">
        <v>44843.553</v>
      </c>
      <c r="I813" s="141"/>
      <c r="J813" s="142">
        <f>ROUND(I813*H813,2)</f>
        <v>0</v>
      </c>
      <c r="K813" s="138" t="s">
        <v>197</v>
      </c>
      <c r="L813" s="32"/>
      <c r="M813" s="143" t="s">
        <v>1</v>
      </c>
      <c r="N813" s="144" t="s">
        <v>41</v>
      </c>
      <c r="P813" s="145">
        <f>O813*H813</f>
        <v>0</v>
      </c>
      <c r="Q813" s="145">
        <v>0</v>
      </c>
      <c r="R813" s="145">
        <f>Q813*H813</f>
        <v>0</v>
      </c>
      <c r="S813" s="145">
        <v>0</v>
      </c>
      <c r="T813" s="146">
        <f>S813*H813</f>
        <v>0</v>
      </c>
      <c r="AR813" s="147" t="s">
        <v>217</v>
      </c>
      <c r="AT813" s="147" t="s">
        <v>193</v>
      </c>
      <c r="AU813" s="147" t="s">
        <v>85</v>
      </c>
      <c r="AY813" s="17" t="s">
        <v>190</v>
      </c>
      <c r="BE813" s="148">
        <f>IF(N813="základní",J813,0)</f>
        <v>0</v>
      </c>
      <c r="BF813" s="148">
        <f>IF(N813="snížená",J813,0)</f>
        <v>0</v>
      </c>
      <c r="BG813" s="148">
        <f>IF(N813="zákl. přenesená",J813,0)</f>
        <v>0</v>
      </c>
      <c r="BH813" s="148">
        <f>IF(N813="sníž. přenesená",J813,0)</f>
        <v>0</v>
      </c>
      <c r="BI813" s="148">
        <f>IF(N813="nulová",J813,0)</f>
        <v>0</v>
      </c>
      <c r="BJ813" s="17" t="s">
        <v>83</v>
      </c>
      <c r="BK813" s="148">
        <f>ROUND(I813*H813,2)</f>
        <v>0</v>
      </c>
      <c r="BL813" s="17" t="s">
        <v>217</v>
      </c>
      <c r="BM813" s="147" t="s">
        <v>1822</v>
      </c>
    </row>
    <row r="814" spans="2:65" s="1" customFormat="1">
      <c r="B814" s="32"/>
      <c r="D814" s="149" t="s">
        <v>200</v>
      </c>
      <c r="F814" s="150" t="s">
        <v>1250</v>
      </c>
      <c r="I814" s="151"/>
      <c r="L814" s="32"/>
      <c r="M814" s="152"/>
      <c r="T814" s="56"/>
      <c r="AT814" s="17" t="s">
        <v>200</v>
      </c>
      <c r="AU814" s="17" t="s">
        <v>85</v>
      </c>
    </row>
    <row r="815" spans="2:65" s="12" customFormat="1">
      <c r="B815" s="160"/>
      <c r="D815" s="153" t="s">
        <v>256</v>
      </c>
      <c r="E815" s="161" t="s">
        <v>1</v>
      </c>
      <c r="F815" s="162" t="s">
        <v>1823</v>
      </c>
      <c r="H815" s="163">
        <v>44843.553</v>
      </c>
      <c r="I815" s="164"/>
      <c r="L815" s="160"/>
      <c r="M815" s="165"/>
      <c r="T815" s="166"/>
      <c r="AT815" s="161" t="s">
        <v>256</v>
      </c>
      <c r="AU815" s="161" t="s">
        <v>85</v>
      </c>
      <c r="AV815" s="12" t="s">
        <v>85</v>
      </c>
      <c r="AW815" s="12" t="s">
        <v>32</v>
      </c>
      <c r="AX815" s="12" t="s">
        <v>83</v>
      </c>
      <c r="AY815" s="161" t="s">
        <v>190</v>
      </c>
    </row>
    <row r="816" spans="2:65" s="1" customFormat="1" ht="24.2" customHeight="1">
      <c r="B816" s="32"/>
      <c r="C816" s="136" t="s">
        <v>1252</v>
      </c>
      <c r="D816" s="136" t="s">
        <v>193</v>
      </c>
      <c r="E816" s="137" t="s">
        <v>1253</v>
      </c>
      <c r="F816" s="138" t="s">
        <v>1254</v>
      </c>
      <c r="G816" s="139" t="s">
        <v>380</v>
      </c>
      <c r="H816" s="140">
        <v>20.349</v>
      </c>
      <c r="I816" s="141"/>
      <c r="J816" s="142">
        <f>ROUND(I816*H816,2)</f>
        <v>0</v>
      </c>
      <c r="K816" s="138" t="s">
        <v>197</v>
      </c>
      <c r="L816" s="32"/>
      <c r="M816" s="143" t="s">
        <v>1</v>
      </c>
      <c r="N816" s="144" t="s">
        <v>41</v>
      </c>
      <c r="P816" s="145">
        <f>O816*H816</f>
        <v>0</v>
      </c>
      <c r="Q816" s="145">
        <v>0</v>
      </c>
      <c r="R816" s="145">
        <f>Q816*H816</f>
        <v>0</v>
      </c>
      <c r="S816" s="145">
        <v>0</v>
      </c>
      <c r="T816" s="146">
        <f>S816*H816</f>
        <v>0</v>
      </c>
      <c r="AR816" s="147" t="s">
        <v>217</v>
      </c>
      <c r="AT816" s="147" t="s">
        <v>193</v>
      </c>
      <c r="AU816" s="147" t="s">
        <v>85</v>
      </c>
      <c r="AY816" s="17" t="s">
        <v>190</v>
      </c>
      <c r="BE816" s="148">
        <f>IF(N816="základní",J816,0)</f>
        <v>0</v>
      </c>
      <c r="BF816" s="148">
        <f>IF(N816="snížená",J816,0)</f>
        <v>0</v>
      </c>
      <c r="BG816" s="148">
        <f>IF(N816="zákl. přenesená",J816,0)</f>
        <v>0</v>
      </c>
      <c r="BH816" s="148">
        <f>IF(N816="sníž. přenesená",J816,0)</f>
        <v>0</v>
      </c>
      <c r="BI816" s="148">
        <f>IF(N816="nulová",J816,0)</f>
        <v>0</v>
      </c>
      <c r="BJ816" s="17" t="s">
        <v>83</v>
      </c>
      <c r="BK816" s="148">
        <f>ROUND(I816*H816,2)</f>
        <v>0</v>
      </c>
      <c r="BL816" s="17" t="s">
        <v>217</v>
      </c>
      <c r="BM816" s="147" t="s">
        <v>1824</v>
      </c>
    </row>
    <row r="817" spans="2:65" s="1" customFormat="1">
      <c r="B817" s="32"/>
      <c r="D817" s="149" t="s">
        <v>200</v>
      </c>
      <c r="F817" s="150" t="s">
        <v>1256</v>
      </c>
      <c r="I817" s="151"/>
      <c r="L817" s="32"/>
      <c r="M817" s="152"/>
      <c r="T817" s="56"/>
      <c r="AT817" s="17" t="s">
        <v>200</v>
      </c>
      <c r="AU817" s="17" t="s">
        <v>85</v>
      </c>
    </row>
    <row r="818" spans="2:65" s="12" customFormat="1">
      <c r="B818" s="160"/>
      <c r="D818" s="153" t="s">
        <v>256</v>
      </c>
      <c r="E818" s="161" t="s">
        <v>1</v>
      </c>
      <c r="F818" s="162" t="s">
        <v>1825</v>
      </c>
      <c r="H818" s="163">
        <v>20.349</v>
      </c>
      <c r="I818" s="164"/>
      <c r="L818" s="160"/>
      <c r="M818" s="165"/>
      <c r="T818" s="166"/>
      <c r="AT818" s="161" t="s">
        <v>256</v>
      </c>
      <c r="AU818" s="161" t="s">
        <v>85</v>
      </c>
      <c r="AV818" s="12" t="s">
        <v>85</v>
      </c>
      <c r="AW818" s="12" t="s">
        <v>32</v>
      </c>
      <c r="AX818" s="12" t="s">
        <v>83</v>
      </c>
      <c r="AY818" s="161" t="s">
        <v>190</v>
      </c>
    </row>
    <row r="819" spans="2:65" s="1" customFormat="1" ht="24.2" customHeight="1">
      <c r="B819" s="32"/>
      <c r="C819" s="136" t="s">
        <v>1258</v>
      </c>
      <c r="D819" s="136" t="s">
        <v>193</v>
      </c>
      <c r="E819" s="137" t="s">
        <v>1259</v>
      </c>
      <c r="F819" s="138" t="s">
        <v>1260</v>
      </c>
      <c r="G819" s="139" t="s">
        <v>380</v>
      </c>
      <c r="H819" s="140">
        <v>5005.8689999999997</v>
      </c>
      <c r="I819" s="141"/>
      <c r="J819" s="142">
        <f>ROUND(I819*H819,2)</f>
        <v>0</v>
      </c>
      <c r="K819" s="138" t="s">
        <v>197</v>
      </c>
      <c r="L819" s="32"/>
      <c r="M819" s="143" t="s">
        <v>1</v>
      </c>
      <c r="N819" s="144" t="s">
        <v>41</v>
      </c>
      <c r="P819" s="145">
        <f>O819*H819</f>
        <v>0</v>
      </c>
      <c r="Q819" s="145">
        <v>0</v>
      </c>
      <c r="R819" s="145">
        <f>Q819*H819</f>
        <v>0</v>
      </c>
      <c r="S819" s="145">
        <v>0</v>
      </c>
      <c r="T819" s="146">
        <f>S819*H819</f>
        <v>0</v>
      </c>
      <c r="AR819" s="147" t="s">
        <v>217</v>
      </c>
      <c r="AT819" s="147" t="s">
        <v>193</v>
      </c>
      <c r="AU819" s="147" t="s">
        <v>85</v>
      </c>
      <c r="AY819" s="17" t="s">
        <v>190</v>
      </c>
      <c r="BE819" s="148">
        <f>IF(N819="základní",J819,0)</f>
        <v>0</v>
      </c>
      <c r="BF819" s="148">
        <f>IF(N819="snížená",J819,0)</f>
        <v>0</v>
      </c>
      <c r="BG819" s="148">
        <f>IF(N819="zákl. přenesená",J819,0)</f>
        <v>0</v>
      </c>
      <c r="BH819" s="148">
        <f>IF(N819="sníž. přenesená",J819,0)</f>
        <v>0</v>
      </c>
      <c r="BI819" s="148">
        <f>IF(N819="nulová",J819,0)</f>
        <v>0</v>
      </c>
      <c r="BJ819" s="17" t="s">
        <v>83</v>
      </c>
      <c r="BK819" s="148">
        <f>ROUND(I819*H819,2)</f>
        <v>0</v>
      </c>
      <c r="BL819" s="17" t="s">
        <v>217</v>
      </c>
      <c r="BM819" s="147" t="s">
        <v>1826</v>
      </c>
    </row>
    <row r="820" spans="2:65" s="1" customFormat="1">
      <c r="B820" s="32"/>
      <c r="D820" s="149" t="s">
        <v>200</v>
      </c>
      <c r="F820" s="150" t="s">
        <v>1262</v>
      </c>
      <c r="I820" s="151"/>
      <c r="L820" s="32"/>
      <c r="M820" s="152"/>
      <c r="T820" s="56"/>
      <c r="AT820" s="17" t="s">
        <v>200</v>
      </c>
      <c r="AU820" s="17" t="s">
        <v>85</v>
      </c>
    </row>
    <row r="821" spans="2:65" s="12" customFormat="1">
      <c r="B821" s="160"/>
      <c r="D821" s="153" t="s">
        <v>256</v>
      </c>
      <c r="E821" s="161" t="s">
        <v>1</v>
      </c>
      <c r="F821" s="162" t="s">
        <v>1827</v>
      </c>
      <c r="H821" s="163">
        <v>5005.8689999999997</v>
      </c>
      <c r="I821" s="164"/>
      <c r="L821" s="160"/>
      <c r="M821" s="165"/>
      <c r="T821" s="166"/>
      <c r="AT821" s="161" t="s">
        <v>256</v>
      </c>
      <c r="AU821" s="161" t="s">
        <v>85</v>
      </c>
      <c r="AV821" s="12" t="s">
        <v>85</v>
      </c>
      <c r="AW821" s="12" t="s">
        <v>32</v>
      </c>
      <c r="AX821" s="12" t="s">
        <v>83</v>
      </c>
      <c r="AY821" s="161" t="s">
        <v>190</v>
      </c>
    </row>
    <row r="822" spans="2:65" s="1" customFormat="1" ht="44.25" customHeight="1">
      <c r="B822" s="32"/>
      <c r="C822" s="136" t="s">
        <v>1264</v>
      </c>
      <c r="D822" s="136" t="s">
        <v>193</v>
      </c>
      <c r="E822" s="137" t="s">
        <v>1265</v>
      </c>
      <c r="F822" s="138" t="s">
        <v>1266</v>
      </c>
      <c r="G822" s="139" t="s">
        <v>380</v>
      </c>
      <c r="H822" s="140">
        <v>2786.2359999999999</v>
      </c>
      <c r="I822" s="141"/>
      <c r="J822" s="142">
        <f>ROUND(I822*H822,2)</f>
        <v>0</v>
      </c>
      <c r="K822" s="138" t="s">
        <v>197</v>
      </c>
      <c r="L822" s="32"/>
      <c r="M822" s="143" t="s">
        <v>1</v>
      </c>
      <c r="N822" s="144" t="s">
        <v>41</v>
      </c>
      <c r="P822" s="145">
        <f>O822*H822</f>
        <v>0</v>
      </c>
      <c r="Q822" s="145">
        <v>0</v>
      </c>
      <c r="R822" s="145">
        <f>Q822*H822</f>
        <v>0</v>
      </c>
      <c r="S822" s="145">
        <v>0</v>
      </c>
      <c r="T822" s="146">
        <f>S822*H822</f>
        <v>0</v>
      </c>
      <c r="AR822" s="147" t="s">
        <v>217</v>
      </c>
      <c r="AT822" s="147" t="s">
        <v>193</v>
      </c>
      <c r="AU822" s="147" t="s">
        <v>85</v>
      </c>
      <c r="AY822" s="17" t="s">
        <v>190</v>
      </c>
      <c r="BE822" s="148">
        <f>IF(N822="základní",J822,0)</f>
        <v>0</v>
      </c>
      <c r="BF822" s="148">
        <f>IF(N822="snížená",J822,0)</f>
        <v>0</v>
      </c>
      <c r="BG822" s="148">
        <f>IF(N822="zákl. přenesená",J822,0)</f>
        <v>0</v>
      </c>
      <c r="BH822" s="148">
        <f>IF(N822="sníž. přenesená",J822,0)</f>
        <v>0</v>
      </c>
      <c r="BI822" s="148">
        <f>IF(N822="nulová",J822,0)</f>
        <v>0</v>
      </c>
      <c r="BJ822" s="17" t="s">
        <v>83</v>
      </c>
      <c r="BK822" s="148">
        <f>ROUND(I822*H822,2)</f>
        <v>0</v>
      </c>
      <c r="BL822" s="17" t="s">
        <v>217</v>
      </c>
      <c r="BM822" s="147" t="s">
        <v>1828</v>
      </c>
    </row>
    <row r="823" spans="2:65" s="1" customFormat="1">
      <c r="B823" s="32"/>
      <c r="D823" s="149" t="s">
        <v>200</v>
      </c>
      <c r="F823" s="150" t="s">
        <v>1268</v>
      </c>
      <c r="I823" s="151"/>
      <c r="L823" s="32"/>
      <c r="M823" s="152"/>
      <c r="T823" s="56"/>
      <c r="AT823" s="17" t="s">
        <v>200</v>
      </c>
      <c r="AU823" s="17" t="s">
        <v>85</v>
      </c>
    </row>
    <row r="824" spans="2:65" s="13" customFormat="1">
      <c r="B824" s="167"/>
      <c r="D824" s="153" t="s">
        <v>256</v>
      </c>
      <c r="E824" s="168" t="s">
        <v>1</v>
      </c>
      <c r="F824" s="169" t="s">
        <v>1829</v>
      </c>
      <c r="H824" s="168" t="s">
        <v>1</v>
      </c>
      <c r="I824" s="170"/>
      <c r="L824" s="167"/>
      <c r="M824" s="171"/>
      <c r="T824" s="172"/>
      <c r="AT824" s="168" t="s">
        <v>256</v>
      </c>
      <c r="AU824" s="168" t="s">
        <v>85</v>
      </c>
      <c r="AV824" s="13" t="s">
        <v>83</v>
      </c>
      <c r="AW824" s="13" t="s">
        <v>32</v>
      </c>
      <c r="AX824" s="13" t="s">
        <v>76</v>
      </c>
      <c r="AY824" s="168" t="s">
        <v>190</v>
      </c>
    </row>
    <row r="825" spans="2:65" s="13" customFormat="1">
      <c r="B825" s="167"/>
      <c r="D825" s="153" t="s">
        <v>256</v>
      </c>
      <c r="E825" s="168" t="s">
        <v>1</v>
      </c>
      <c r="F825" s="169" t="s">
        <v>1830</v>
      </c>
      <c r="H825" s="168" t="s">
        <v>1</v>
      </c>
      <c r="I825" s="170"/>
      <c r="L825" s="167"/>
      <c r="M825" s="171"/>
      <c r="T825" s="172"/>
      <c r="AT825" s="168" t="s">
        <v>256</v>
      </c>
      <c r="AU825" s="168" t="s">
        <v>85</v>
      </c>
      <c r="AV825" s="13" t="s">
        <v>83</v>
      </c>
      <c r="AW825" s="13" t="s">
        <v>32</v>
      </c>
      <c r="AX825" s="13" t="s">
        <v>76</v>
      </c>
      <c r="AY825" s="168" t="s">
        <v>190</v>
      </c>
    </row>
    <row r="826" spans="2:65" s="12" customFormat="1">
      <c r="B826" s="160"/>
      <c r="D826" s="153" t="s">
        <v>256</v>
      </c>
      <c r="E826" s="161" t="s">
        <v>1</v>
      </c>
      <c r="F826" s="162" t="s">
        <v>1831</v>
      </c>
      <c r="H826" s="163">
        <v>535.71900000000005</v>
      </c>
      <c r="I826" s="164"/>
      <c r="L826" s="160"/>
      <c r="M826" s="165"/>
      <c r="T826" s="166"/>
      <c r="AT826" s="161" t="s">
        <v>256</v>
      </c>
      <c r="AU826" s="161" t="s">
        <v>85</v>
      </c>
      <c r="AV826" s="12" t="s">
        <v>85</v>
      </c>
      <c r="AW826" s="12" t="s">
        <v>32</v>
      </c>
      <c r="AX826" s="12" t="s">
        <v>76</v>
      </c>
      <c r="AY826" s="161" t="s">
        <v>190</v>
      </c>
    </row>
    <row r="827" spans="2:65" s="13" customFormat="1">
      <c r="B827" s="167"/>
      <c r="D827" s="153" t="s">
        <v>256</v>
      </c>
      <c r="E827" s="168" t="s">
        <v>1</v>
      </c>
      <c r="F827" s="169" t="s">
        <v>1832</v>
      </c>
      <c r="H827" s="168" t="s">
        <v>1</v>
      </c>
      <c r="I827" s="170"/>
      <c r="L827" s="167"/>
      <c r="M827" s="171"/>
      <c r="T827" s="172"/>
      <c r="AT827" s="168" t="s">
        <v>256</v>
      </c>
      <c r="AU827" s="168" t="s">
        <v>85</v>
      </c>
      <c r="AV827" s="13" t="s">
        <v>83</v>
      </c>
      <c r="AW827" s="13" t="s">
        <v>32</v>
      </c>
      <c r="AX827" s="13" t="s">
        <v>76</v>
      </c>
      <c r="AY827" s="168" t="s">
        <v>190</v>
      </c>
    </row>
    <row r="828" spans="2:65" s="13" customFormat="1">
      <c r="B828" s="167"/>
      <c r="D828" s="153" t="s">
        <v>256</v>
      </c>
      <c r="E828" s="168" t="s">
        <v>1</v>
      </c>
      <c r="F828" s="169" t="s">
        <v>1833</v>
      </c>
      <c r="H828" s="168" t="s">
        <v>1</v>
      </c>
      <c r="I828" s="170"/>
      <c r="L828" s="167"/>
      <c r="M828" s="171"/>
      <c r="T828" s="172"/>
      <c r="AT828" s="168" t="s">
        <v>256</v>
      </c>
      <c r="AU828" s="168" t="s">
        <v>85</v>
      </c>
      <c r="AV828" s="13" t="s">
        <v>83</v>
      </c>
      <c r="AW828" s="13" t="s">
        <v>32</v>
      </c>
      <c r="AX828" s="13" t="s">
        <v>76</v>
      </c>
      <c r="AY828" s="168" t="s">
        <v>190</v>
      </c>
    </row>
    <row r="829" spans="2:65" s="12" customFormat="1">
      <c r="B829" s="160"/>
      <c r="D829" s="153" t="s">
        <v>256</v>
      </c>
      <c r="E829" s="161" t="s">
        <v>1</v>
      </c>
      <c r="F829" s="162" t="s">
        <v>1834</v>
      </c>
      <c r="H829" s="163">
        <v>1976.537</v>
      </c>
      <c r="I829" s="164"/>
      <c r="L829" s="160"/>
      <c r="M829" s="165"/>
      <c r="T829" s="166"/>
      <c r="AT829" s="161" t="s">
        <v>256</v>
      </c>
      <c r="AU829" s="161" t="s">
        <v>85</v>
      </c>
      <c r="AV829" s="12" t="s">
        <v>85</v>
      </c>
      <c r="AW829" s="12" t="s">
        <v>32</v>
      </c>
      <c r="AX829" s="12" t="s">
        <v>76</v>
      </c>
      <c r="AY829" s="161" t="s">
        <v>190</v>
      </c>
    </row>
    <row r="830" spans="2:65" s="12" customFormat="1">
      <c r="B830" s="160"/>
      <c r="D830" s="153" t="s">
        <v>256</v>
      </c>
      <c r="E830" s="161" t="s">
        <v>1</v>
      </c>
      <c r="F830" s="162" t="s">
        <v>1835</v>
      </c>
      <c r="H830" s="163">
        <v>273.98</v>
      </c>
      <c r="I830" s="164"/>
      <c r="L830" s="160"/>
      <c r="M830" s="165"/>
      <c r="T830" s="166"/>
      <c r="AT830" s="161" t="s">
        <v>256</v>
      </c>
      <c r="AU830" s="161" t="s">
        <v>85</v>
      </c>
      <c r="AV830" s="12" t="s">
        <v>85</v>
      </c>
      <c r="AW830" s="12" t="s">
        <v>32</v>
      </c>
      <c r="AX830" s="12" t="s">
        <v>76</v>
      </c>
      <c r="AY830" s="161" t="s">
        <v>190</v>
      </c>
    </row>
    <row r="831" spans="2:65" s="14" customFormat="1">
      <c r="B831" s="173"/>
      <c r="D831" s="153" t="s">
        <v>256</v>
      </c>
      <c r="E831" s="174" t="s">
        <v>1</v>
      </c>
      <c r="F831" s="175" t="s">
        <v>267</v>
      </c>
      <c r="H831" s="176">
        <v>2786.2359999999999</v>
      </c>
      <c r="I831" s="177"/>
      <c r="L831" s="173"/>
      <c r="M831" s="178"/>
      <c r="T831" s="179"/>
      <c r="AT831" s="174" t="s">
        <v>256</v>
      </c>
      <c r="AU831" s="174" t="s">
        <v>85</v>
      </c>
      <c r="AV831" s="14" t="s">
        <v>217</v>
      </c>
      <c r="AW831" s="14" t="s">
        <v>32</v>
      </c>
      <c r="AX831" s="14" t="s">
        <v>83</v>
      </c>
      <c r="AY831" s="174" t="s">
        <v>190</v>
      </c>
    </row>
    <row r="832" spans="2:65" s="1" customFormat="1" ht="44.25" customHeight="1">
      <c r="B832" s="32"/>
      <c r="C832" s="136" t="s">
        <v>1271</v>
      </c>
      <c r="D832" s="136" t="s">
        <v>193</v>
      </c>
      <c r="E832" s="137" t="s">
        <v>1272</v>
      </c>
      <c r="F832" s="138" t="s">
        <v>1273</v>
      </c>
      <c r="G832" s="139" t="s">
        <v>380</v>
      </c>
      <c r="H832" s="140">
        <v>853.779</v>
      </c>
      <c r="I832" s="141"/>
      <c r="J832" s="142">
        <f>ROUND(I832*H832,2)</f>
        <v>0</v>
      </c>
      <c r="K832" s="138" t="s">
        <v>197</v>
      </c>
      <c r="L832" s="32"/>
      <c r="M832" s="143" t="s">
        <v>1</v>
      </c>
      <c r="N832" s="144" t="s">
        <v>41</v>
      </c>
      <c r="P832" s="145">
        <f>O832*H832</f>
        <v>0</v>
      </c>
      <c r="Q832" s="145">
        <v>0</v>
      </c>
      <c r="R832" s="145">
        <f>Q832*H832</f>
        <v>0</v>
      </c>
      <c r="S832" s="145">
        <v>0</v>
      </c>
      <c r="T832" s="146">
        <f>S832*H832</f>
        <v>0</v>
      </c>
      <c r="AR832" s="147" t="s">
        <v>217</v>
      </c>
      <c r="AT832" s="147" t="s">
        <v>193</v>
      </c>
      <c r="AU832" s="147" t="s">
        <v>85</v>
      </c>
      <c r="AY832" s="17" t="s">
        <v>190</v>
      </c>
      <c r="BE832" s="148">
        <f>IF(N832="základní",J832,0)</f>
        <v>0</v>
      </c>
      <c r="BF832" s="148">
        <f>IF(N832="snížená",J832,0)</f>
        <v>0</v>
      </c>
      <c r="BG832" s="148">
        <f>IF(N832="zákl. přenesená",J832,0)</f>
        <v>0</v>
      </c>
      <c r="BH832" s="148">
        <f>IF(N832="sníž. přenesená",J832,0)</f>
        <v>0</v>
      </c>
      <c r="BI832" s="148">
        <f>IF(N832="nulová",J832,0)</f>
        <v>0</v>
      </c>
      <c r="BJ832" s="17" t="s">
        <v>83</v>
      </c>
      <c r="BK832" s="148">
        <f>ROUND(I832*H832,2)</f>
        <v>0</v>
      </c>
      <c r="BL832" s="17" t="s">
        <v>217</v>
      </c>
      <c r="BM832" s="147" t="s">
        <v>1836</v>
      </c>
    </row>
    <row r="833" spans="2:65" s="1" customFormat="1">
      <c r="B833" s="32"/>
      <c r="D833" s="149" t="s">
        <v>200</v>
      </c>
      <c r="F833" s="150" t="s">
        <v>1275</v>
      </c>
      <c r="I833" s="151"/>
      <c r="L833" s="32"/>
      <c r="M833" s="152"/>
      <c r="T833" s="56"/>
      <c r="AT833" s="17" t="s">
        <v>200</v>
      </c>
      <c r="AU833" s="17" t="s">
        <v>85</v>
      </c>
    </row>
    <row r="834" spans="2:65" s="13" customFormat="1">
      <c r="B834" s="167"/>
      <c r="D834" s="153" t="s">
        <v>256</v>
      </c>
      <c r="E834" s="168" t="s">
        <v>1</v>
      </c>
      <c r="F834" s="169" t="s">
        <v>1837</v>
      </c>
      <c r="H834" s="168" t="s">
        <v>1</v>
      </c>
      <c r="I834" s="170"/>
      <c r="L834" s="167"/>
      <c r="M834" s="171"/>
      <c r="T834" s="172"/>
      <c r="AT834" s="168" t="s">
        <v>256</v>
      </c>
      <c r="AU834" s="168" t="s">
        <v>85</v>
      </c>
      <c r="AV834" s="13" t="s">
        <v>83</v>
      </c>
      <c r="AW834" s="13" t="s">
        <v>32</v>
      </c>
      <c r="AX834" s="13" t="s">
        <v>76</v>
      </c>
      <c r="AY834" s="168" t="s">
        <v>190</v>
      </c>
    </row>
    <row r="835" spans="2:65" s="12" customFormat="1">
      <c r="B835" s="160"/>
      <c r="D835" s="153" t="s">
        <v>256</v>
      </c>
      <c r="E835" s="161" t="s">
        <v>1</v>
      </c>
      <c r="F835" s="162" t="s">
        <v>1838</v>
      </c>
      <c r="H835" s="163">
        <v>853.779</v>
      </c>
      <c r="I835" s="164"/>
      <c r="L835" s="160"/>
      <c r="M835" s="165"/>
      <c r="T835" s="166"/>
      <c r="AT835" s="161" t="s">
        <v>256</v>
      </c>
      <c r="AU835" s="161" t="s">
        <v>85</v>
      </c>
      <c r="AV835" s="12" t="s">
        <v>85</v>
      </c>
      <c r="AW835" s="12" t="s">
        <v>32</v>
      </c>
      <c r="AX835" s="12" t="s">
        <v>83</v>
      </c>
      <c r="AY835" s="161" t="s">
        <v>190</v>
      </c>
    </row>
    <row r="836" spans="2:65" s="1" customFormat="1" ht="21.75" customHeight="1">
      <c r="B836" s="32"/>
      <c r="C836" s="136" t="s">
        <v>1293</v>
      </c>
      <c r="D836" s="136" t="s">
        <v>193</v>
      </c>
      <c r="E836" s="137" t="s">
        <v>1278</v>
      </c>
      <c r="F836" s="138" t="s">
        <v>1279</v>
      </c>
      <c r="G836" s="139" t="s">
        <v>380</v>
      </c>
      <c r="H836" s="140">
        <v>1342.6020000000001</v>
      </c>
      <c r="I836" s="141"/>
      <c r="J836" s="142">
        <f>ROUND(I836*H836,2)</f>
        <v>0</v>
      </c>
      <c r="K836" s="138" t="s">
        <v>1</v>
      </c>
      <c r="L836" s="32"/>
      <c r="M836" s="143" t="s">
        <v>1</v>
      </c>
      <c r="N836" s="144" t="s">
        <v>41</v>
      </c>
      <c r="P836" s="145">
        <f>O836*H836</f>
        <v>0</v>
      </c>
      <c r="Q836" s="145">
        <v>0</v>
      </c>
      <c r="R836" s="145">
        <f>Q836*H836</f>
        <v>0</v>
      </c>
      <c r="S836" s="145">
        <v>0</v>
      </c>
      <c r="T836" s="146">
        <f>S836*H836</f>
        <v>0</v>
      </c>
      <c r="AR836" s="147" t="s">
        <v>217</v>
      </c>
      <c r="AT836" s="147" t="s">
        <v>193</v>
      </c>
      <c r="AU836" s="147" t="s">
        <v>85</v>
      </c>
      <c r="AY836" s="17" t="s">
        <v>190</v>
      </c>
      <c r="BE836" s="148">
        <f>IF(N836="základní",J836,0)</f>
        <v>0</v>
      </c>
      <c r="BF836" s="148">
        <f>IF(N836="snížená",J836,0)</f>
        <v>0</v>
      </c>
      <c r="BG836" s="148">
        <f>IF(N836="zákl. přenesená",J836,0)</f>
        <v>0</v>
      </c>
      <c r="BH836" s="148">
        <f>IF(N836="sníž. přenesená",J836,0)</f>
        <v>0</v>
      </c>
      <c r="BI836" s="148">
        <f>IF(N836="nulová",J836,0)</f>
        <v>0</v>
      </c>
      <c r="BJ836" s="17" t="s">
        <v>83</v>
      </c>
      <c r="BK836" s="148">
        <f>ROUND(I836*H836,2)</f>
        <v>0</v>
      </c>
      <c r="BL836" s="17" t="s">
        <v>217</v>
      </c>
      <c r="BM836" s="147" t="s">
        <v>1839</v>
      </c>
    </row>
    <row r="837" spans="2:65" s="13" customFormat="1">
      <c r="B837" s="167"/>
      <c r="D837" s="153" t="s">
        <v>256</v>
      </c>
      <c r="E837" s="168" t="s">
        <v>1</v>
      </c>
      <c r="F837" s="169" t="s">
        <v>1840</v>
      </c>
      <c r="H837" s="168" t="s">
        <v>1</v>
      </c>
      <c r="I837" s="170"/>
      <c r="L837" s="167"/>
      <c r="M837" s="171"/>
      <c r="T837" s="172"/>
      <c r="AT837" s="168" t="s">
        <v>256</v>
      </c>
      <c r="AU837" s="168" t="s">
        <v>85</v>
      </c>
      <c r="AV837" s="13" t="s">
        <v>83</v>
      </c>
      <c r="AW837" s="13" t="s">
        <v>32</v>
      </c>
      <c r="AX837" s="13" t="s">
        <v>76</v>
      </c>
      <c r="AY837" s="168" t="s">
        <v>190</v>
      </c>
    </row>
    <row r="838" spans="2:65" s="12" customFormat="1">
      <c r="B838" s="160"/>
      <c r="D838" s="153" t="s">
        <v>256</v>
      </c>
      <c r="E838" s="161" t="s">
        <v>1</v>
      </c>
      <c r="F838" s="162" t="s">
        <v>1841</v>
      </c>
      <c r="H838" s="163">
        <v>1342.6020000000001</v>
      </c>
      <c r="I838" s="164"/>
      <c r="L838" s="160"/>
      <c r="M838" s="165"/>
      <c r="T838" s="166"/>
      <c r="AT838" s="161" t="s">
        <v>256</v>
      </c>
      <c r="AU838" s="161" t="s">
        <v>85</v>
      </c>
      <c r="AV838" s="12" t="s">
        <v>85</v>
      </c>
      <c r="AW838" s="12" t="s">
        <v>32</v>
      </c>
      <c r="AX838" s="12" t="s">
        <v>83</v>
      </c>
      <c r="AY838" s="161" t="s">
        <v>190</v>
      </c>
    </row>
    <row r="839" spans="2:65" s="11" customFormat="1" ht="22.9" customHeight="1">
      <c r="B839" s="124"/>
      <c r="D839" s="125" t="s">
        <v>75</v>
      </c>
      <c r="E839" s="134" t="s">
        <v>1282</v>
      </c>
      <c r="F839" s="134" t="s">
        <v>1283</v>
      </c>
      <c r="I839" s="127"/>
      <c r="J839" s="135">
        <f>BK839</f>
        <v>0</v>
      </c>
      <c r="L839" s="124"/>
      <c r="M839" s="129"/>
      <c r="P839" s="130">
        <f>SUM(P840:P841)</f>
        <v>0</v>
      </c>
      <c r="R839" s="130">
        <f>SUM(R840:R841)</f>
        <v>0</v>
      </c>
      <c r="T839" s="131">
        <f>SUM(T840:T841)</f>
        <v>0</v>
      </c>
      <c r="AR839" s="125" t="s">
        <v>83</v>
      </c>
      <c r="AT839" s="132" t="s">
        <v>75</v>
      </c>
      <c r="AU839" s="132" t="s">
        <v>83</v>
      </c>
      <c r="AY839" s="125" t="s">
        <v>190</v>
      </c>
      <c r="BK839" s="133">
        <f>SUM(BK840:BK841)</f>
        <v>0</v>
      </c>
    </row>
    <row r="840" spans="2:65" s="1" customFormat="1" ht="44.25" customHeight="1">
      <c r="B840" s="32"/>
      <c r="C840" s="136" t="s">
        <v>1284</v>
      </c>
      <c r="D840" s="136" t="s">
        <v>193</v>
      </c>
      <c r="E840" s="137" t="s">
        <v>1285</v>
      </c>
      <c r="F840" s="138" t="s">
        <v>1286</v>
      </c>
      <c r="G840" s="139" t="s">
        <v>380</v>
      </c>
      <c r="H840" s="140">
        <v>2467.5450000000001</v>
      </c>
      <c r="I840" s="141"/>
      <c r="J840" s="142">
        <f>ROUND(I840*H840,2)</f>
        <v>0</v>
      </c>
      <c r="K840" s="138" t="s">
        <v>197</v>
      </c>
      <c r="L840" s="32"/>
      <c r="M840" s="143" t="s">
        <v>1</v>
      </c>
      <c r="N840" s="144" t="s">
        <v>41</v>
      </c>
      <c r="P840" s="145">
        <f>O840*H840</f>
        <v>0</v>
      </c>
      <c r="Q840" s="145">
        <v>0</v>
      </c>
      <c r="R840" s="145">
        <f>Q840*H840</f>
        <v>0</v>
      </c>
      <c r="S840" s="145">
        <v>0</v>
      </c>
      <c r="T840" s="146">
        <f>S840*H840</f>
        <v>0</v>
      </c>
      <c r="AR840" s="147" t="s">
        <v>217</v>
      </c>
      <c r="AT840" s="147" t="s">
        <v>193</v>
      </c>
      <c r="AU840" s="147" t="s">
        <v>85</v>
      </c>
      <c r="AY840" s="17" t="s">
        <v>190</v>
      </c>
      <c r="BE840" s="148">
        <f>IF(N840="základní",J840,0)</f>
        <v>0</v>
      </c>
      <c r="BF840" s="148">
        <f>IF(N840="snížená",J840,0)</f>
        <v>0</v>
      </c>
      <c r="BG840" s="148">
        <f>IF(N840="zákl. přenesená",J840,0)</f>
        <v>0</v>
      </c>
      <c r="BH840" s="148">
        <f>IF(N840="sníž. přenesená",J840,0)</f>
        <v>0</v>
      </c>
      <c r="BI840" s="148">
        <f>IF(N840="nulová",J840,0)</f>
        <v>0</v>
      </c>
      <c r="BJ840" s="17" t="s">
        <v>83</v>
      </c>
      <c r="BK840" s="148">
        <f>ROUND(I840*H840,2)</f>
        <v>0</v>
      </c>
      <c r="BL840" s="17" t="s">
        <v>217</v>
      </c>
      <c r="BM840" s="147" t="s">
        <v>1842</v>
      </c>
    </row>
    <row r="841" spans="2:65" s="1" customFormat="1">
      <c r="B841" s="32"/>
      <c r="D841" s="149" t="s">
        <v>200</v>
      </c>
      <c r="F841" s="150" t="s">
        <v>1288</v>
      </c>
      <c r="I841" s="151"/>
      <c r="L841" s="32"/>
      <c r="M841" s="203"/>
      <c r="N841" s="157"/>
      <c r="O841" s="157"/>
      <c r="P841" s="157"/>
      <c r="Q841" s="157"/>
      <c r="R841" s="157"/>
      <c r="S841" s="157"/>
      <c r="T841" s="204"/>
      <c r="AT841" s="17" t="s">
        <v>200</v>
      </c>
      <c r="AU841" s="17" t="s">
        <v>85</v>
      </c>
    </row>
    <row r="842" spans="2:65" s="1" customFormat="1" ht="6.95" customHeight="1">
      <c r="B842" s="44"/>
      <c r="C842" s="45"/>
      <c r="D842" s="45"/>
      <c r="E842" s="45"/>
      <c r="F842" s="45"/>
      <c r="G842" s="45"/>
      <c r="H842" s="45"/>
      <c r="I842" s="45"/>
      <c r="J842" s="45"/>
      <c r="K842" s="45"/>
      <c r="L842" s="32"/>
    </row>
  </sheetData>
  <sheetProtection algorithmName="SHA-512" hashValue="U91M+INXeKwjp1Zqu8VGTYuoYdSBN3u+fDbHiQ237nRtiOo1NOqKmmJgHqoAJU3eB1e8L200BVlibIVgXr94/A==" saltValue="FW9ul6iDB2yRIuZCKcrmhvZphoq0rFu+3I2pPqKMlr/+VZPBevui3mrVAcBzC461Avptb44rkqWrfMFy68xS/g==" spinCount="100000" sheet="1" objects="1" scenarios="1" formatColumns="0" formatRows="0" autoFilter="0"/>
  <autoFilter ref="C128:K841" xr:uid="{00000000-0009-0000-0000-000004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hyperlinks>
    <hyperlink ref="F133" r:id="rId1" xr:uid="{00000000-0004-0000-0400-000000000000}"/>
    <hyperlink ref="F136" r:id="rId2" xr:uid="{00000000-0004-0000-0400-000001000000}"/>
    <hyperlink ref="F141" r:id="rId3" xr:uid="{00000000-0004-0000-0400-000002000000}"/>
    <hyperlink ref="F146" r:id="rId4" xr:uid="{00000000-0004-0000-0400-000003000000}"/>
    <hyperlink ref="F152" r:id="rId5" xr:uid="{00000000-0004-0000-0400-000004000000}"/>
    <hyperlink ref="F156" r:id="rId6" xr:uid="{00000000-0004-0000-0400-000005000000}"/>
    <hyperlink ref="F159" r:id="rId7" xr:uid="{00000000-0004-0000-0400-000006000000}"/>
    <hyperlink ref="F165" r:id="rId8" xr:uid="{00000000-0004-0000-0400-000007000000}"/>
    <hyperlink ref="F171" r:id="rId9" xr:uid="{00000000-0004-0000-0400-000008000000}"/>
    <hyperlink ref="F176" r:id="rId10" xr:uid="{00000000-0004-0000-0400-000009000000}"/>
    <hyperlink ref="F189" r:id="rId11" xr:uid="{00000000-0004-0000-0400-00000A000000}"/>
    <hyperlink ref="F193" r:id="rId12" xr:uid="{00000000-0004-0000-0400-00000B000000}"/>
    <hyperlink ref="F197" r:id="rId13" xr:uid="{00000000-0004-0000-0400-00000C000000}"/>
    <hyperlink ref="F206" r:id="rId14" xr:uid="{00000000-0004-0000-0400-00000D000000}"/>
    <hyperlink ref="F209" r:id="rId15" xr:uid="{00000000-0004-0000-0400-00000E000000}"/>
    <hyperlink ref="F213" r:id="rId16" xr:uid="{00000000-0004-0000-0400-00000F000000}"/>
    <hyperlink ref="F218" r:id="rId17" xr:uid="{00000000-0004-0000-0400-000010000000}"/>
    <hyperlink ref="F224" r:id="rId18" xr:uid="{00000000-0004-0000-0400-000011000000}"/>
    <hyperlink ref="F227" r:id="rId19" xr:uid="{00000000-0004-0000-0400-000012000000}"/>
    <hyperlink ref="F230" r:id="rId20" xr:uid="{00000000-0004-0000-0400-000013000000}"/>
    <hyperlink ref="F233" r:id="rId21" xr:uid="{00000000-0004-0000-0400-000014000000}"/>
    <hyperlink ref="F236" r:id="rId22" xr:uid="{00000000-0004-0000-0400-000015000000}"/>
    <hyperlink ref="F243" r:id="rId23" xr:uid="{00000000-0004-0000-0400-000016000000}"/>
    <hyperlink ref="F246" r:id="rId24" xr:uid="{00000000-0004-0000-0400-000017000000}"/>
    <hyperlink ref="F250" r:id="rId25" xr:uid="{00000000-0004-0000-0400-000018000000}"/>
    <hyperlink ref="F255" r:id="rId26" xr:uid="{00000000-0004-0000-0400-000019000000}"/>
    <hyperlink ref="F268" r:id="rId27" xr:uid="{00000000-0004-0000-0400-00001A000000}"/>
    <hyperlink ref="F271" r:id="rId28" xr:uid="{00000000-0004-0000-0400-00001B000000}"/>
    <hyperlink ref="F279" r:id="rId29" xr:uid="{00000000-0004-0000-0400-00001C000000}"/>
    <hyperlink ref="F284" r:id="rId30" xr:uid="{00000000-0004-0000-0400-00001D000000}"/>
    <hyperlink ref="F290" r:id="rId31" xr:uid="{00000000-0004-0000-0400-00001E000000}"/>
    <hyperlink ref="F294" r:id="rId32" xr:uid="{00000000-0004-0000-0400-00001F000000}"/>
    <hyperlink ref="F297" r:id="rId33" xr:uid="{00000000-0004-0000-0400-000020000000}"/>
    <hyperlink ref="F305" r:id="rId34" xr:uid="{00000000-0004-0000-0400-000021000000}"/>
    <hyperlink ref="F309" r:id="rId35" xr:uid="{00000000-0004-0000-0400-000022000000}"/>
    <hyperlink ref="F312" r:id="rId36" xr:uid="{00000000-0004-0000-0400-000023000000}"/>
    <hyperlink ref="F315" r:id="rId37" xr:uid="{00000000-0004-0000-0400-000024000000}"/>
    <hyperlink ref="F322" r:id="rId38" xr:uid="{00000000-0004-0000-0400-000025000000}"/>
    <hyperlink ref="F329" r:id="rId39" xr:uid="{00000000-0004-0000-0400-000026000000}"/>
    <hyperlink ref="F336" r:id="rId40" xr:uid="{00000000-0004-0000-0400-000027000000}"/>
    <hyperlink ref="F347" r:id="rId41" xr:uid="{00000000-0004-0000-0400-000028000000}"/>
    <hyperlink ref="F364" r:id="rId42" xr:uid="{00000000-0004-0000-0400-000029000000}"/>
    <hyperlink ref="F372" r:id="rId43" xr:uid="{00000000-0004-0000-0400-00002A000000}"/>
    <hyperlink ref="F377" r:id="rId44" xr:uid="{00000000-0004-0000-0400-00002B000000}"/>
    <hyperlink ref="F383" r:id="rId45" xr:uid="{00000000-0004-0000-0400-00002C000000}"/>
    <hyperlink ref="F391" r:id="rId46" xr:uid="{00000000-0004-0000-0400-00002D000000}"/>
    <hyperlink ref="F395" r:id="rId47" xr:uid="{00000000-0004-0000-0400-00002E000000}"/>
    <hyperlink ref="F399" r:id="rId48" xr:uid="{00000000-0004-0000-0400-00002F000000}"/>
    <hyperlink ref="F405" r:id="rId49" xr:uid="{00000000-0004-0000-0400-000030000000}"/>
    <hyperlink ref="F410" r:id="rId50" xr:uid="{00000000-0004-0000-0400-000031000000}"/>
    <hyperlink ref="F413" r:id="rId51" xr:uid="{00000000-0004-0000-0400-000032000000}"/>
    <hyperlink ref="F416" r:id="rId52" xr:uid="{00000000-0004-0000-0400-000033000000}"/>
    <hyperlink ref="F419" r:id="rId53" xr:uid="{00000000-0004-0000-0400-000034000000}"/>
    <hyperlink ref="F424" r:id="rId54" xr:uid="{00000000-0004-0000-0400-000035000000}"/>
    <hyperlink ref="F430" r:id="rId55" xr:uid="{00000000-0004-0000-0400-000036000000}"/>
    <hyperlink ref="F433" r:id="rId56" xr:uid="{00000000-0004-0000-0400-000037000000}"/>
    <hyperlink ref="F437" r:id="rId57" xr:uid="{00000000-0004-0000-0400-000038000000}"/>
    <hyperlink ref="F446" r:id="rId58" xr:uid="{00000000-0004-0000-0400-000039000000}"/>
    <hyperlink ref="F463" r:id="rId59" xr:uid="{00000000-0004-0000-0400-00003A000000}"/>
    <hyperlink ref="F466" r:id="rId60" xr:uid="{00000000-0004-0000-0400-00003B000000}"/>
    <hyperlink ref="F471" r:id="rId61" xr:uid="{00000000-0004-0000-0400-00003C000000}"/>
    <hyperlink ref="F484" r:id="rId62" xr:uid="{00000000-0004-0000-0400-00003D000000}"/>
    <hyperlink ref="F489" r:id="rId63" xr:uid="{00000000-0004-0000-0400-00003E000000}"/>
    <hyperlink ref="F495" r:id="rId64" xr:uid="{00000000-0004-0000-0400-00003F000000}"/>
    <hyperlink ref="F498" r:id="rId65" xr:uid="{00000000-0004-0000-0400-000040000000}"/>
    <hyperlink ref="F504" r:id="rId66" xr:uid="{00000000-0004-0000-0400-000041000000}"/>
    <hyperlink ref="F510" r:id="rId67" xr:uid="{00000000-0004-0000-0400-000042000000}"/>
    <hyperlink ref="F517" r:id="rId68" xr:uid="{00000000-0004-0000-0400-000043000000}"/>
    <hyperlink ref="F522" r:id="rId69" xr:uid="{00000000-0004-0000-0400-000044000000}"/>
    <hyperlink ref="F527" r:id="rId70" xr:uid="{00000000-0004-0000-0400-000045000000}"/>
    <hyperlink ref="F530" r:id="rId71" xr:uid="{00000000-0004-0000-0400-000046000000}"/>
    <hyperlink ref="F535" r:id="rId72" xr:uid="{00000000-0004-0000-0400-000047000000}"/>
    <hyperlink ref="F538" r:id="rId73" xr:uid="{00000000-0004-0000-0400-000048000000}"/>
    <hyperlink ref="F560" r:id="rId74" xr:uid="{00000000-0004-0000-0400-000049000000}"/>
    <hyperlink ref="F563" r:id="rId75" xr:uid="{00000000-0004-0000-0400-00004A000000}"/>
    <hyperlink ref="F625" r:id="rId76" xr:uid="{00000000-0004-0000-0400-00004B000000}"/>
    <hyperlink ref="F628" r:id="rId77" xr:uid="{00000000-0004-0000-0400-00004C000000}"/>
    <hyperlink ref="F643" r:id="rId78" xr:uid="{00000000-0004-0000-0400-00004D000000}"/>
    <hyperlink ref="F650" r:id="rId79" xr:uid="{00000000-0004-0000-0400-00004E000000}"/>
    <hyperlink ref="F653" r:id="rId80" xr:uid="{00000000-0004-0000-0400-00004F000000}"/>
    <hyperlink ref="F656" r:id="rId81" xr:uid="{00000000-0004-0000-0400-000050000000}"/>
    <hyperlink ref="F659" r:id="rId82" xr:uid="{00000000-0004-0000-0400-000051000000}"/>
    <hyperlink ref="F662" r:id="rId83" xr:uid="{00000000-0004-0000-0400-000052000000}"/>
    <hyperlink ref="F665" r:id="rId84" xr:uid="{00000000-0004-0000-0400-000053000000}"/>
    <hyperlink ref="F675" r:id="rId85" xr:uid="{00000000-0004-0000-0400-000054000000}"/>
    <hyperlink ref="F679" r:id="rId86" xr:uid="{00000000-0004-0000-0400-000055000000}"/>
    <hyperlink ref="F713" r:id="rId87" xr:uid="{00000000-0004-0000-0400-000056000000}"/>
    <hyperlink ref="F729" r:id="rId88" xr:uid="{00000000-0004-0000-0400-000057000000}"/>
    <hyperlink ref="F732" r:id="rId89" xr:uid="{00000000-0004-0000-0400-000058000000}"/>
    <hyperlink ref="F738" r:id="rId90" xr:uid="{00000000-0004-0000-0400-000059000000}"/>
    <hyperlink ref="F744" r:id="rId91" xr:uid="{00000000-0004-0000-0400-00005A000000}"/>
    <hyperlink ref="F750" r:id="rId92" xr:uid="{00000000-0004-0000-0400-00005B000000}"/>
    <hyperlink ref="F756" r:id="rId93" xr:uid="{00000000-0004-0000-0400-00005C000000}"/>
    <hyperlink ref="F760" r:id="rId94" xr:uid="{00000000-0004-0000-0400-00005D000000}"/>
    <hyperlink ref="F766" r:id="rId95" xr:uid="{00000000-0004-0000-0400-00005E000000}"/>
    <hyperlink ref="F772" r:id="rId96" xr:uid="{00000000-0004-0000-0400-00005F000000}"/>
    <hyperlink ref="F779" r:id="rId97" xr:uid="{00000000-0004-0000-0400-000060000000}"/>
    <hyperlink ref="F782" r:id="rId98" xr:uid="{00000000-0004-0000-0400-000061000000}"/>
    <hyperlink ref="F785" r:id="rId99" xr:uid="{00000000-0004-0000-0400-000062000000}"/>
    <hyperlink ref="F788" r:id="rId100" xr:uid="{00000000-0004-0000-0400-000063000000}"/>
    <hyperlink ref="F791" r:id="rId101" xr:uid="{00000000-0004-0000-0400-000064000000}"/>
    <hyperlink ref="F795" r:id="rId102" xr:uid="{00000000-0004-0000-0400-000065000000}"/>
    <hyperlink ref="F801" r:id="rId103" xr:uid="{00000000-0004-0000-0400-000066000000}"/>
    <hyperlink ref="F806" r:id="rId104" xr:uid="{00000000-0004-0000-0400-000067000000}"/>
    <hyperlink ref="F814" r:id="rId105" xr:uid="{00000000-0004-0000-0400-000068000000}"/>
    <hyperlink ref="F817" r:id="rId106" xr:uid="{00000000-0004-0000-0400-000069000000}"/>
    <hyperlink ref="F820" r:id="rId107" xr:uid="{00000000-0004-0000-0400-00006A000000}"/>
    <hyperlink ref="F823" r:id="rId108" xr:uid="{00000000-0004-0000-0400-00006B000000}"/>
    <hyperlink ref="F833" r:id="rId109" xr:uid="{00000000-0004-0000-0400-00006C000000}"/>
    <hyperlink ref="F841" r:id="rId110" xr:uid="{00000000-0004-0000-0400-00006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7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105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158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56" t="str">
        <f>'Rekapitulace stavby'!K6</f>
        <v>Multifunkční sportovní a kulturní centrum (MFSKC) - křižovatka 4. brána BVV</v>
      </c>
      <c r="F7" s="257"/>
      <c r="G7" s="257"/>
      <c r="H7" s="257"/>
      <c r="L7" s="20"/>
    </row>
    <row r="8" spans="2:46" ht="12" customHeight="1">
      <c r="B8" s="20"/>
      <c r="D8" s="27" t="s">
        <v>159</v>
      </c>
      <c r="L8" s="20"/>
    </row>
    <row r="9" spans="2:46" s="1" customFormat="1" ht="16.5" customHeight="1">
      <c r="B9" s="32"/>
      <c r="E9" s="256" t="s">
        <v>1843</v>
      </c>
      <c r="F9" s="255"/>
      <c r="G9" s="255"/>
      <c r="H9" s="255"/>
      <c r="L9" s="32"/>
    </row>
    <row r="10" spans="2:46" s="1" customFormat="1" ht="12" customHeight="1">
      <c r="B10" s="32"/>
      <c r="D10" s="27" t="s">
        <v>161</v>
      </c>
      <c r="L10" s="32"/>
    </row>
    <row r="11" spans="2:46" s="1" customFormat="1" ht="16.5" customHeight="1">
      <c r="B11" s="32"/>
      <c r="E11" s="234" t="s">
        <v>1843</v>
      </c>
      <c r="F11" s="255"/>
      <c r="G11" s="255"/>
      <c r="H11" s="255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4. 2. 2022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8" t="str">
        <f>'Rekapitulace stavby'!E14</f>
        <v>Vyplň údaj</v>
      </c>
      <c r="F20" s="244"/>
      <c r="G20" s="244"/>
      <c r="H20" s="24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48" t="s">
        <v>1</v>
      </c>
      <c r="F29" s="248"/>
      <c r="G29" s="248"/>
      <c r="H29" s="24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ROUND(J124,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ROUND((SUM(BE124:BE272)),  2)</f>
        <v>0</v>
      </c>
      <c r="I35" s="96">
        <v>0.21</v>
      </c>
      <c r="J35" s="86">
        <f>ROUND(((SUM(BE124:BE272))*I35),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ROUND((SUM(BF124:BF272)),  2)</f>
        <v>0</v>
      </c>
      <c r="I36" s="96">
        <v>0.15</v>
      </c>
      <c r="J36" s="86">
        <f>ROUND(((SUM(BF124:BF272))*I36),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ROUND((SUM(BG124:BG272)),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ROUND((SUM(BH124:BH272)),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ROUND((SUM(BI124:BI272)),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163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56" t="str">
        <f>E7</f>
        <v>Multifunkční sportovní a kulturní centrum (MFSKC) - křižovatka 4. brána BVV</v>
      </c>
      <c r="F85" s="257"/>
      <c r="G85" s="257"/>
      <c r="H85" s="257"/>
      <c r="L85" s="32"/>
    </row>
    <row r="86" spans="2:12" ht="12" customHeight="1">
      <c r="B86" s="20"/>
      <c r="C86" s="27" t="s">
        <v>159</v>
      </c>
      <c r="L86" s="20"/>
    </row>
    <row r="87" spans="2:12" s="1" customFormat="1" ht="16.5" customHeight="1">
      <c r="B87" s="32"/>
      <c r="E87" s="256" t="s">
        <v>1843</v>
      </c>
      <c r="F87" s="255"/>
      <c r="G87" s="255"/>
      <c r="H87" s="255"/>
      <c r="L87" s="32"/>
    </row>
    <row r="88" spans="2:12" s="1" customFormat="1" ht="12" customHeight="1">
      <c r="B88" s="32"/>
      <c r="C88" s="27" t="s">
        <v>161</v>
      </c>
      <c r="L88" s="32"/>
    </row>
    <row r="89" spans="2:12" s="1" customFormat="1" ht="16.5" customHeight="1">
      <c r="B89" s="32"/>
      <c r="E89" s="234" t="str">
        <f>E11</f>
        <v>190 - Dopravní značení trvalé</v>
      </c>
      <c r="F89" s="255"/>
      <c r="G89" s="255"/>
      <c r="H89" s="255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Brno</v>
      </c>
      <c r="I91" s="27" t="s">
        <v>22</v>
      </c>
      <c r="J91" s="52" t="str">
        <f>IF(J14="","",J14)</f>
        <v>4. 2. 2022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Brněnské komunikace a.s.</v>
      </c>
      <c r="I93" s="27" t="s">
        <v>30</v>
      </c>
      <c r="J93" s="30" t="str">
        <f>E23</f>
        <v>VIAPONT s.r.o.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164</v>
      </c>
      <c r="D96" s="97"/>
      <c r="E96" s="97"/>
      <c r="F96" s="97"/>
      <c r="G96" s="97"/>
      <c r="H96" s="97"/>
      <c r="I96" s="97"/>
      <c r="J96" s="106" t="s">
        <v>165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166</v>
      </c>
      <c r="J98" s="66">
        <f>J124</f>
        <v>0</v>
      </c>
      <c r="L98" s="32"/>
      <c r="AU98" s="17" t="s">
        <v>167</v>
      </c>
    </row>
    <row r="99" spans="2:47" s="8" customFormat="1" ht="24.95" customHeight="1">
      <c r="B99" s="108"/>
      <c r="D99" s="109" t="s">
        <v>243</v>
      </c>
      <c r="E99" s="110"/>
      <c r="F99" s="110"/>
      <c r="G99" s="110"/>
      <c r="H99" s="110"/>
      <c r="I99" s="110"/>
      <c r="J99" s="111">
        <f>J125</f>
        <v>0</v>
      </c>
      <c r="L99" s="108"/>
    </row>
    <row r="100" spans="2:47" s="9" customFormat="1" ht="19.899999999999999" customHeight="1">
      <c r="B100" s="112"/>
      <c r="D100" s="113" t="s">
        <v>245</v>
      </c>
      <c r="E100" s="114"/>
      <c r="F100" s="114"/>
      <c r="G100" s="114"/>
      <c r="H100" s="114"/>
      <c r="I100" s="114"/>
      <c r="J100" s="115">
        <f>J126</f>
        <v>0</v>
      </c>
      <c r="L100" s="112"/>
    </row>
    <row r="101" spans="2:47" s="9" customFormat="1" ht="19.899999999999999" customHeight="1">
      <c r="B101" s="112"/>
      <c r="D101" s="113" t="s">
        <v>246</v>
      </c>
      <c r="E101" s="114"/>
      <c r="F101" s="114"/>
      <c r="G101" s="114"/>
      <c r="H101" s="114"/>
      <c r="I101" s="114"/>
      <c r="J101" s="115">
        <f>J262</f>
        <v>0</v>
      </c>
      <c r="L101" s="112"/>
    </row>
    <row r="102" spans="2:47" s="9" customFormat="1" ht="19.899999999999999" customHeight="1">
      <c r="B102" s="112"/>
      <c r="D102" s="113" t="s">
        <v>463</v>
      </c>
      <c r="E102" s="114"/>
      <c r="F102" s="114"/>
      <c r="G102" s="114"/>
      <c r="H102" s="114"/>
      <c r="I102" s="114"/>
      <c r="J102" s="115">
        <f>J270</f>
        <v>0</v>
      </c>
      <c r="L102" s="112"/>
    </row>
    <row r="103" spans="2:47" s="1" customFormat="1" ht="21.75" customHeight="1">
      <c r="B103" s="32"/>
      <c r="L103" s="32"/>
    </row>
    <row r="104" spans="2:47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47" s="1" customFormat="1" ht="6.95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47" s="1" customFormat="1" ht="24.95" customHeight="1">
      <c r="B109" s="32"/>
      <c r="C109" s="21" t="s">
        <v>174</v>
      </c>
      <c r="L109" s="32"/>
    </row>
    <row r="110" spans="2:47" s="1" customFormat="1" ht="6.95" customHeight="1">
      <c r="B110" s="32"/>
      <c r="L110" s="32"/>
    </row>
    <row r="111" spans="2:47" s="1" customFormat="1" ht="12" customHeight="1">
      <c r="B111" s="32"/>
      <c r="C111" s="27" t="s">
        <v>16</v>
      </c>
      <c r="L111" s="32"/>
    </row>
    <row r="112" spans="2:47" s="1" customFormat="1" ht="26.25" customHeight="1">
      <c r="B112" s="32"/>
      <c r="E112" s="256" t="str">
        <f>E7</f>
        <v>Multifunkční sportovní a kulturní centrum (MFSKC) - křižovatka 4. brána BVV</v>
      </c>
      <c r="F112" s="257"/>
      <c r="G112" s="257"/>
      <c r="H112" s="257"/>
      <c r="L112" s="32"/>
    </row>
    <row r="113" spans="2:65" ht="12" customHeight="1">
      <c r="B113" s="20"/>
      <c r="C113" s="27" t="s">
        <v>159</v>
      </c>
      <c r="L113" s="20"/>
    </row>
    <row r="114" spans="2:65" s="1" customFormat="1" ht="16.5" customHeight="1">
      <c r="B114" s="32"/>
      <c r="E114" s="256" t="s">
        <v>1843</v>
      </c>
      <c r="F114" s="255"/>
      <c r="G114" s="255"/>
      <c r="H114" s="255"/>
      <c r="L114" s="32"/>
    </row>
    <row r="115" spans="2:65" s="1" customFormat="1" ht="12" customHeight="1">
      <c r="B115" s="32"/>
      <c r="C115" s="27" t="s">
        <v>161</v>
      </c>
      <c r="L115" s="32"/>
    </row>
    <row r="116" spans="2:65" s="1" customFormat="1" ht="16.5" customHeight="1">
      <c r="B116" s="32"/>
      <c r="E116" s="234" t="str">
        <f>E11</f>
        <v>190 - Dopravní značení trvalé</v>
      </c>
      <c r="F116" s="255"/>
      <c r="G116" s="255"/>
      <c r="H116" s="255"/>
      <c r="L116" s="32"/>
    </row>
    <row r="117" spans="2:65" s="1" customFormat="1" ht="6.95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F14</f>
        <v>Brno</v>
      </c>
      <c r="I118" s="27" t="s">
        <v>22</v>
      </c>
      <c r="J118" s="52" t="str">
        <f>IF(J14="","",J14)</f>
        <v>4. 2. 2022</v>
      </c>
      <c r="L118" s="32"/>
    </row>
    <row r="119" spans="2:65" s="1" customFormat="1" ht="6.95" customHeight="1">
      <c r="B119" s="32"/>
      <c r="L119" s="32"/>
    </row>
    <row r="120" spans="2:65" s="1" customFormat="1" ht="15.2" customHeight="1">
      <c r="B120" s="32"/>
      <c r="C120" s="27" t="s">
        <v>24</v>
      </c>
      <c r="F120" s="25" t="str">
        <f>E17</f>
        <v>Brněnské komunikace a.s.</v>
      </c>
      <c r="I120" s="27" t="s">
        <v>30</v>
      </c>
      <c r="J120" s="30" t="str">
        <f>E23</f>
        <v>VIAPONT s.r.o.</v>
      </c>
      <c r="L120" s="32"/>
    </row>
    <row r="121" spans="2:65" s="1" customFormat="1" ht="15.2" customHeight="1">
      <c r="B121" s="32"/>
      <c r="C121" s="27" t="s">
        <v>28</v>
      </c>
      <c r="F121" s="25" t="str">
        <f>IF(E20="","",E20)</f>
        <v>Vyplň údaj</v>
      </c>
      <c r="I121" s="27" t="s">
        <v>33</v>
      </c>
      <c r="J121" s="30" t="str">
        <f>E26</f>
        <v xml:space="preserve"> 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6"/>
      <c r="C123" s="117" t="s">
        <v>175</v>
      </c>
      <c r="D123" s="118" t="s">
        <v>61</v>
      </c>
      <c r="E123" s="118" t="s">
        <v>57</v>
      </c>
      <c r="F123" s="118" t="s">
        <v>58</v>
      </c>
      <c r="G123" s="118" t="s">
        <v>176</v>
      </c>
      <c r="H123" s="118" t="s">
        <v>177</v>
      </c>
      <c r="I123" s="118" t="s">
        <v>178</v>
      </c>
      <c r="J123" s="118" t="s">
        <v>165</v>
      </c>
      <c r="K123" s="119" t="s">
        <v>179</v>
      </c>
      <c r="L123" s="116"/>
      <c r="M123" s="59" t="s">
        <v>1</v>
      </c>
      <c r="N123" s="60" t="s">
        <v>40</v>
      </c>
      <c r="O123" s="60" t="s">
        <v>180</v>
      </c>
      <c r="P123" s="60" t="s">
        <v>181</v>
      </c>
      <c r="Q123" s="60" t="s">
        <v>182</v>
      </c>
      <c r="R123" s="60" t="s">
        <v>183</v>
      </c>
      <c r="S123" s="60" t="s">
        <v>184</v>
      </c>
      <c r="T123" s="61" t="s">
        <v>185</v>
      </c>
    </row>
    <row r="124" spans="2:65" s="1" customFormat="1" ht="22.9" customHeight="1">
      <c r="B124" s="32"/>
      <c r="C124" s="64" t="s">
        <v>186</v>
      </c>
      <c r="J124" s="120">
        <f>BK124</f>
        <v>0</v>
      </c>
      <c r="L124" s="32"/>
      <c r="M124" s="62"/>
      <c r="N124" s="53"/>
      <c r="O124" s="53"/>
      <c r="P124" s="121">
        <f>P125</f>
        <v>0</v>
      </c>
      <c r="Q124" s="53"/>
      <c r="R124" s="121">
        <f>R125</f>
        <v>5.9947989999999995</v>
      </c>
      <c r="S124" s="53"/>
      <c r="T124" s="122">
        <f>T125</f>
        <v>2.645</v>
      </c>
      <c r="AT124" s="17" t="s">
        <v>75</v>
      </c>
      <c r="AU124" s="17" t="s">
        <v>167</v>
      </c>
      <c r="BK124" s="123">
        <f>BK125</f>
        <v>0</v>
      </c>
    </row>
    <row r="125" spans="2:65" s="11" customFormat="1" ht="25.9" customHeight="1">
      <c r="B125" s="124"/>
      <c r="D125" s="125" t="s">
        <v>75</v>
      </c>
      <c r="E125" s="126" t="s">
        <v>247</v>
      </c>
      <c r="F125" s="126" t="s">
        <v>248</v>
      </c>
      <c r="I125" s="127"/>
      <c r="J125" s="128">
        <f>BK125</f>
        <v>0</v>
      </c>
      <c r="L125" s="124"/>
      <c r="M125" s="129"/>
      <c r="P125" s="130">
        <f>P126+P262+P270</f>
        <v>0</v>
      </c>
      <c r="R125" s="130">
        <f>R126+R262+R270</f>
        <v>5.9947989999999995</v>
      </c>
      <c r="T125" s="131">
        <f>T126+T262+T270</f>
        <v>2.645</v>
      </c>
      <c r="AR125" s="125" t="s">
        <v>83</v>
      </c>
      <c r="AT125" s="132" t="s">
        <v>75</v>
      </c>
      <c r="AU125" s="132" t="s">
        <v>76</v>
      </c>
      <c r="AY125" s="125" t="s">
        <v>190</v>
      </c>
      <c r="BK125" s="133">
        <f>BK126+BK262+BK270</f>
        <v>0</v>
      </c>
    </row>
    <row r="126" spans="2:65" s="11" customFormat="1" ht="22.9" customHeight="1">
      <c r="B126" s="124"/>
      <c r="D126" s="125" t="s">
        <v>75</v>
      </c>
      <c r="E126" s="134" t="s">
        <v>391</v>
      </c>
      <c r="F126" s="134" t="s">
        <v>392</v>
      </c>
      <c r="I126" s="127"/>
      <c r="J126" s="135">
        <f>BK126</f>
        <v>0</v>
      </c>
      <c r="L126" s="124"/>
      <c r="M126" s="129"/>
      <c r="P126" s="130">
        <f>SUM(P127:P261)</f>
        <v>0</v>
      </c>
      <c r="R126" s="130">
        <f>SUM(R127:R261)</f>
        <v>5.9947989999999995</v>
      </c>
      <c r="T126" s="131">
        <f>SUM(T127:T261)</f>
        <v>2.645</v>
      </c>
      <c r="AR126" s="125" t="s">
        <v>83</v>
      </c>
      <c r="AT126" s="132" t="s">
        <v>75</v>
      </c>
      <c r="AU126" s="132" t="s">
        <v>83</v>
      </c>
      <c r="AY126" s="125" t="s">
        <v>190</v>
      </c>
      <c r="BK126" s="133">
        <f>SUM(BK127:BK261)</f>
        <v>0</v>
      </c>
    </row>
    <row r="127" spans="2:65" s="1" customFormat="1" ht="24.2" customHeight="1">
      <c r="B127" s="32"/>
      <c r="C127" s="136" t="s">
        <v>83</v>
      </c>
      <c r="D127" s="136" t="s">
        <v>193</v>
      </c>
      <c r="E127" s="137" t="s">
        <v>1844</v>
      </c>
      <c r="F127" s="138" t="s">
        <v>1845</v>
      </c>
      <c r="G127" s="139" t="s">
        <v>271</v>
      </c>
      <c r="H127" s="140">
        <v>47</v>
      </c>
      <c r="I127" s="141"/>
      <c r="J127" s="142">
        <f>ROUND(I127*H127,2)</f>
        <v>0</v>
      </c>
      <c r="K127" s="138" t="s">
        <v>197</v>
      </c>
      <c r="L127" s="32"/>
      <c r="M127" s="143" t="s">
        <v>1</v>
      </c>
      <c r="N127" s="144" t="s">
        <v>41</v>
      </c>
      <c r="P127" s="145">
        <f>O127*H127</f>
        <v>0</v>
      </c>
      <c r="Q127" s="145">
        <v>6.9999999999999999E-4</v>
      </c>
      <c r="R127" s="145">
        <f>Q127*H127</f>
        <v>3.2899999999999999E-2</v>
      </c>
      <c r="S127" s="145">
        <v>0</v>
      </c>
      <c r="T127" s="146">
        <f>S127*H127</f>
        <v>0</v>
      </c>
      <c r="AR127" s="147" t="s">
        <v>217</v>
      </c>
      <c r="AT127" s="147" t="s">
        <v>193</v>
      </c>
      <c r="AU127" s="147" t="s">
        <v>85</v>
      </c>
      <c r="AY127" s="17" t="s">
        <v>190</v>
      </c>
      <c r="BE127" s="148">
        <f>IF(N127="základní",J127,0)</f>
        <v>0</v>
      </c>
      <c r="BF127" s="148">
        <f>IF(N127="snížená",J127,0)</f>
        <v>0</v>
      </c>
      <c r="BG127" s="148">
        <f>IF(N127="zákl. přenesená",J127,0)</f>
        <v>0</v>
      </c>
      <c r="BH127" s="148">
        <f>IF(N127="sníž. přenesená",J127,0)</f>
        <v>0</v>
      </c>
      <c r="BI127" s="148">
        <f>IF(N127="nulová",J127,0)</f>
        <v>0</v>
      </c>
      <c r="BJ127" s="17" t="s">
        <v>83</v>
      </c>
      <c r="BK127" s="148">
        <f>ROUND(I127*H127,2)</f>
        <v>0</v>
      </c>
      <c r="BL127" s="17" t="s">
        <v>217</v>
      </c>
      <c r="BM127" s="147" t="s">
        <v>1846</v>
      </c>
    </row>
    <row r="128" spans="2:65" s="1" customFormat="1">
      <c r="B128" s="32"/>
      <c r="D128" s="149" t="s">
        <v>200</v>
      </c>
      <c r="F128" s="150" t="s">
        <v>1847</v>
      </c>
      <c r="I128" s="151"/>
      <c r="L128" s="32"/>
      <c r="M128" s="152"/>
      <c r="T128" s="56"/>
      <c r="AT128" s="17" t="s">
        <v>200</v>
      </c>
      <c r="AU128" s="17" t="s">
        <v>85</v>
      </c>
    </row>
    <row r="129" spans="2:65" s="12" customFormat="1">
      <c r="B129" s="160"/>
      <c r="D129" s="153" t="s">
        <v>256</v>
      </c>
      <c r="E129" s="161" t="s">
        <v>1</v>
      </c>
      <c r="F129" s="162" t="s">
        <v>1848</v>
      </c>
      <c r="H129" s="163">
        <v>6</v>
      </c>
      <c r="I129" s="164"/>
      <c r="L129" s="160"/>
      <c r="M129" s="165"/>
      <c r="T129" s="166"/>
      <c r="AT129" s="161" t="s">
        <v>256</v>
      </c>
      <c r="AU129" s="161" t="s">
        <v>85</v>
      </c>
      <c r="AV129" s="12" t="s">
        <v>85</v>
      </c>
      <c r="AW129" s="12" t="s">
        <v>32</v>
      </c>
      <c r="AX129" s="12" t="s">
        <v>76</v>
      </c>
      <c r="AY129" s="161" t="s">
        <v>190</v>
      </c>
    </row>
    <row r="130" spans="2:65" s="12" customFormat="1">
      <c r="B130" s="160"/>
      <c r="D130" s="153" t="s">
        <v>256</v>
      </c>
      <c r="E130" s="161" t="s">
        <v>1</v>
      </c>
      <c r="F130" s="162" t="s">
        <v>1849</v>
      </c>
      <c r="H130" s="163">
        <v>1</v>
      </c>
      <c r="I130" s="164"/>
      <c r="L130" s="160"/>
      <c r="M130" s="165"/>
      <c r="T130" s="166"/>
      <c r="AT130" s="161" t="s">
        <v>256</v>
      </c>
      <c r="AU130" s="161" t="s">
        <v>85</v>
      </c>
      <c r="AV130" s="12" t="s">
        <v>85</v>
      </c>
      <c r="AW130" s="12" t="s">
        <v>32</v>
      </c>
      <c r="AX130" s="12" t="s">
        <v>76</v>
      </c>
      <c r="AY130" s="161" t="s">
        <v>190</v>
      </c>
    </row>
    <row r="131" spans="2:65" s="12" customFormat="1">
      <c r="B131" s="160"/>
      <c r="D131" s="153" t="s">
        <v>256</v>
      </c>
      <c r="E131" s="161" t="s">
        <v>1</v>
      </c>
      <c r="F131" s="162" t="s">
        <v>1850</v>
      </c>
      <c r="H131" s="163">
        <v>7</v>
      </c>
      <c r="I131" s="164"/>
      <c r="L131" s="160"/>
      <c r="M131" s="165"/>
      <c r="T131" s="166"/>
      <c r="AT131" s="161" t="s">
        <v>256</v>
      </c>
      <c r="AU131" s="161" t="s">
        <v>85</v>
      </c>
      <c r="AV131" s="12" t="s">
        <v>85</v>
      </c>
      <c r="AW131" s="12" t="s">
        <v>32</v>
      </c>
      <c r="AX131" s="12" t="s">
        <v>76</v>
      </c>
      <c r="AY131" s="161" t="s">
        <v>190</v>
      </c>
    </row>
    <row r="132" spans="2:65" s="12" customFormat="1">
      <c r="B132" s="160"/>
      <c r="D132" s="153" t="s">
        <v>256</v>
      </c>
      <c r="E132" s="161" t="s">
        <v>1</v>
      </c>
      <c r="F132" s="162" t="s">
        <v>1851</v>
      </c>
      <c r="H132" s="163">
        <v>15</v>
      </c>
      <c r="I132" s="164"/>
      <c r="L132" s="160"/>
      <c r="M132" s="165"/>
      <c r="T132" s="166"/>
      <c r="AT132" s="161" t="s">
        <v>256</v>
      </c>
      <c r="AU132" s="161" t="s">
        <v>85</v>
      </c>
      <c r="AV132" s="12" t="s">
        <v>85</v>
      </c>
      <c r="AW132" s="12" t="s">
        <v>32</v>
      </c>
      <c r="AX132" s="12" t="s">
        <v>76</v>
      </c>
      <c r="AY132" s="161" t="s">
        <v>190</v>
      </c>
    </row>
    <row r="133" spans="2:65" s="12" customFormat="1">
      <c r="B133" s="160"/>
      <c r="D133" s="153" t="s">
        <v>256</v>
      </c>
      <c r="E133" s="161" t="s">
        <v>1</v>
      </c>
      <c r="F133" s="162" t="s">
        <v>1852</v>
      </c>
      <c r="H133" s="163">
        <v>8</v>
      </c>
      <c r="I133" s="164"/>
      <c r="L133" s="160"/>
      <c r="M133" s="165"/>
      <c r="T133" s="166"/>
      <c r="AT133" s="161" t="s">
        <v>256</v>
      </c>
      <c r="AU133" s="161" t="s">
        <v>85</v>
      </c>
      <c r="AV133" s="12" t="s">
        <v>85</v>
      </c>
      <c r="AW133" s="12" t="s">
        <v>32</v>
      </c>
      <c r="AX133" s="12" t="s">
        <v>76</v>
      </c>
      <c r="AY133" s="161" t="s">
        <v>190</v>
      </c>
    </row>
    <row r="134" spans="2:65" s="12" customFormat="1">
      <c r="B134" s="160"/>
      <c r="D134" s="153" t="s">
        <v>256</v>
      </c>
      <c r="E134" s="161" t="s">
        <v>1</v>
      </c>
      <c r="F134" s="162" t="s">
        <v>1853</v>
      </c>
      <c r="H134" s="163">
        <v>3</v>
      </c>
      <c r="I134" s="164"/>
      <c r="L134" s="160"/>
      <c r="M134" s="165"/>
      <c r="T134" s="166"/>
      <c r="AT134" s="161" t="s">
        <v>256</v>
      </c>
      <c r="AU134" s="161" t="s">
        <v>85</v>
      </c>
      <c r="AV134" s="12" t="s">
        <v>85</v>
      </c>
      <c r="AW134" s="12" t="s">
        <v>32</v>
      </c>
      <c r="AX134" s="12" t="s">
        <v>76</v>
      </c>
      <c r="AY134" s="161" t="s">
        <v>190</v>
      </c>
    </row>
    <row r="135" spans="2:65" s="12" customFormat="1">
      <c r="B135" s="160"/>
      <c r="D135" s="153" t="s">
        <v>256</v>
      </c>
      <c r="E135" s="161" t="s">
        <v>1</v>
      </c>
      <c r="F135" s="162" t="s">
        <v>1854</v>
      </c>
      <c r="H135" s="163">
        <v>1</v>
      </c>
      <c r="I135" s="164"/>
      <c r="L135" s="160"/>
      <c r="M135" s="165"/>
      <c r="T135" s="166"/>
      <c r="AT135" s="161" t="s">
        <v>256</v>
      </c>
      <c r="AU135" s="161" t="s">
        <v>85</v>
      </c>
      <c r="AV135" s="12" t="s">
        <v>85</v>
      </c>
      <c r="AW135" s="12" t="s">
        <v>32</v>
      </c>
      <c r="AX135" s="12" t="s">
        <v>76</v>
      </c>
      <c r="AY135" s="161" t="s">
        <v>190</v>
      </c>
    </row>
    <row r="136" spans="2:65" s="12" customFormat="1">
      <c r="B136" s="160"/>
      <c r="D136" s="153" t="s">
        <v>256</v>
      </c>
      <c r="E136" s="161" t="s">
        <v>1</v>
      </c>
      <c r="F136" s="162" t="s">
        <v>1855</v>
      </c>
      <c r="H136" s="163">
        <v>1</v>
      </c>
      <c r="I136" s="164"/>
      <c r="L136" s="160"/>
      <c r="M136" s="165"/>
      <c r="T136" s="166"/>
      <c r="AT136" s="161" t="s">
        <v>256</v>
      </c>
      <c r="AU136" s="161" t="s">
        <v>85</v>
      </c>
      <c r="AV136" s="12" t="s">
        <v>85</v>
      </c>
      <c r="AW136" s="12" t="s">
        <v>32</v>
      </c>
      <c r="AX136" s="12" t="s">
        <v>76</v>
      </c>
      <c r="AY136" s="161" t="s">
        <v>190</v>
      </c>
    </row>
    <row r="137" spans="2:65" s="12" customFormat="1">
      <c r="B137" s="160"/>
      <c r="D137" s="153" t="s">
        <v>256</v>
      </c>
      <c r="E137" s="161" t="s">
        <v>1</v>
      </c>
      <c r="F137" s="162" t="s">
        <v>1856</v>
      </c>
      <c r="H137" s="163">
        <v>1</v>
      </c>
      <c r="I137" s="164"/>
      <c r="L137" s="160"/>
      <c r="M137" s="165"/>
      <c r="T137" s="166"/>
      <c r="AT137" s="161" t="s">
        <v>256</v>
      </c>
      <c r="AU137" s="161" t="s">
        <v>85</v>
      </c>
      <c r="AV137" s="12" t="s">
        <v>85</v>
      </c>
      <c r="AW137" s="12" t="s">
        <v>32</v>
      </c>
      <c r="AX137" s="12" t="s">
        <v>76</v>
      </c>
      <c r="AY137" s="161" t="s">
        <v>190</v>
      </c>
    </row>
    <row r="138" spans="2:65" s="12" customFormat="1">
      <c r="B138" s="160"/>
      <c r="D138" s="153" t="s">
        <v>256</v>
      </c>
      <c r="E138" s="161" t="s">
        <v>1</v>
      </c>
      <c r="F138" s="162" t="s">
        <v>1857</v>
      </c>
      <c r="H138" s="163">
        <v>1</v>
      </c>
      <c r="I138" s="164"/>
      <c r="L138" s="160"/>
      <c r="M138" s="165"/>
      <c r="T138" s="166"/>
      <c r="AT138" s="161" t="s">
        <v>256</v>
      </c>
      <c r="AU138" s="161" t="s">
        <v>85</v>
      </c>
      <c r="AV138" s="12" t="s">
        <v>85</v>
      </c>
      <c r="AW138" s="12" t="s">
        <v>32</v>
      </c>
      <c r="AX138" s="12" t="s">
        <v>76</v>
      </c>
      <c r="AY138" s="161" t="s">
        <v>190</v>
      </c>
    </row>
    <row r="139" spans="2:65" s="12" customFormat="1">
      <c r="B139" s="160"/>
      <c r="D139" s="153" t="s">
        <v>256</v>
      </c>
      <c r="E139" s="161" t="s">
        <v>1</v>
      </c>
      <c r="F139" s="162" t="s">
        <v>1858</v>
      </c>
      <c r="H139" s="163">
        <v>3</v>
      </c>
      <c r="I139" s="164"/>
      <c r="L139" s="160"/>
      <c r="M139" s="165"/>
      <c r="T139" s="166"/>
      <c r="AT139" s="161" t="s">
        <v>256</v>
      </c>
      <c r="AU139" s="161" t="s">
        <v>85</v>
      </c>
      <c r="AV139" s="12" t="s">
        <v>85</v>
      </c>
      <c r="AW139" s="12" t="s">
        <v>32</v>
      </c>
      <c r="AX139" s="12" t="s">
        <v>76</v>
      </c>
      <c r="AY139" s="161" t="s">
        <v>190</v>
      </c>
    </row>
    <row r="140" spans="2:65" s="14" customFormat="1">
      <c r="B140" s="173"/>
      <c r="D140" s="153" t="s">
        <v>256</v>
      </c>
      <c r="E140" s="174" t="s">
        <v>1</v>
      </c>
      <c r="F140" s="175" t="s">
        <v>267</v>
      </c>
      <c r="H140" s="176">
        <v>47</v>
      </c>
      <c r="I140" s="177"/>
      <c r="L140" s="173"/>
      <c r="M140" s="178"/>
      <c r="T140" s="179"/>
      <c r="AT140" s="174" t="s">
        <v>256</v>
      </c>
      <c r="AU140" s="174" t="s">
        <v>85</v>
      </c>
      <c r="AV140" s="14" t="s">
        <v>217</v>
      </c>
      <c r="AW140" s="14" t="s">
        <v>32</v>
      </c>
      <c r="AX140" s="14" t="s">
        <v>83</v>
      </c>
      <c r="AY140" s="174" t="s">
        <v>190</v>
      </c>
    </row>
    <row r="141" spans="2:65" s="1" customFormat="1" ht="16.5" customHeight="1">
      <c r="B141" s="32"/>
      <c r="C141" s="183" t="s">
        <v>500</v>
      </c>
      <c r="D141" s="183" t="s">
        <v>615</v>
      </c>
      <c r="E141" s="184" t="s">
        <v>1859</v>
      </c>
      <c r="F141" s="185" t="s">
        <v>1860</v>
      </c>
      <c r="G141" s="186" t="s">
        <v>271</v>
      </c>
      <c r="H141" s="187">
        <v>6</v>
      </c>
      <c r="I141" s="188"/>
      <c r="J141" s="189">
        <f>ROUND(I141*H141,2)</f>
        <v>0</v>
      </c>
      <c r="K141" s="185" t="s">
        <v>197</v>
      </c>
      <c r="L141" s="190"/>
      <c r="M141" s="191" t="s">
        <v>1</v>
      </c>
      <c r="N141" s="192" t="s">
        <v>41</v>
      </c>
      <c r="P141" s="145">
        <f>O141*H141</f>
        <v>0</v>
      </c>
      <c r="Q141" s="145">
        <v>4.0000000000000001E-3</v>
      </c>
      <c r="R141" s="145">
        <f>Q141*H141</f>
        <v>2.4E-2</v>
      </c>
      <c r="S141" s="145">
        <v>0</v>
      </c>
      <c r="T141" s="146">
        <f>S141*H141</f>
        <v>0</v>
      </c>
      <c r="AR141" s="147" t="s">
        <v>500</v>
      </c>
      <c r="AT141" s="147" t="s">
        <v>615</v>
      </c>
      <c r="AU141" s="147" t="s">
        <v>85</v>
      </c>
      <c r="AY141" s="17" t="s">
        <v>190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83</v>
      </c>
      <c r="BK141" s="148">
        <f>ROUND(I141*H141,2)</f>
        <v>0</v>
      </c>
      <c r="BL141" s="17" t="s">
        <v>217</v>
      </c>
      <c r="BM141" s="147" t="s">
        <v>1861</v>
      </c>
    </row>
    <row r="142" spans="2:65" s="12" customFormat="1">
      <c r="B142" s="160"/>
      <c r="D142" s="153" t="s">
        <v>256</v>
      </c>
      <c r="E142" s="161" t="s">
        <v>1</v>
      </c>
      <c r="F142" s="162" t="s">
        <v>1848</v>
      </c>
      <c r="H142" s="163">
        <v>6</v>
      </c>
      <c r="I142" s="164"/>
      <c r="L142" s="160"/>
      <c r="M142" s="165"/>
      <c r="T142" s="166"/>
      <c r="AT142" s="161" t="s">
        <v>256</v>
      </c>
      <c r="AU142" s="161" t="s">
        <v>85</v>
      </c>
      <c r="AV142" s="12" t="s">
        <v>85</v>
      </c>
      <c r="AW142" s="12" t="s">
        <v>32</v>
      </c>
      <c r="AX142" s="12" t="s">
        <v>83</v>
      </c>
      <c r="AY142" s="161" t="s">
        <v>190</v>
      </c>
    </row>
    <row r="143" spans="2:65" s="1" customFormat="1" ht="16.5" customHeight="1">
      <c r="B143" s="32"/>
      <c r="C143" s="183" t="s">
        <v>295</v>
      </c>
      <c r="D143" s="183" t="s">
        <v>615</v>
      </c>
      <c r="E143" s="184" t="s">
        <v>1862</v>
      </c>
      <c r="F143" s="185" t="s">
        <v>1863</v>
      </c>
      <c r="G143" s="186" t="s">
        <v>271</v>
      </c>
      <c r="H143" s="187">
        <v>1</v>
      </c>
      <c r="I143" s="188"/>
      <c r="J143" s="189">
        <f>ROUND(I143*H143,2)</f>
        <v>0</v>
      </c>
      <c r="K143" s="185" t="s">
        <v>197</v>
      </c>
      <c r="L143" s="190"/>
      <c r="M143" s="191" t="s">
        <v>1</v>
      </c>
      <c r="N143" s="192" t="s">
        <v>41</v>
      </c>
      <c r="P143" s="145">
        <f>O143*H143</f>
        <v>0</v>
      </c>
      <c r="Q143" s="145">
        <v>5.0000000000000001E-3</v>
      </c>
      <c r="R143" s="145">
        <f>Q143*H143</f>
        <v>5.0000000000000001E-3</v>
      </c>
      <c r="S143" s="145">
        <v>0</v>
      </c>
      <c r="T143" s="146">
        <f>S143*H143</f>
        <v>0</v>
      </c>
      <c r="AR143" s="147" t="s">
        <v>500</v>
      </c>
      <c r="AT143" s="147" t="s">
        <v>615</v>
      </c>
      <c r="AU143" s="147" t="s">
        <v>85</v>
      </c>
      <c r="AY143" s="17" t="s">
        <v>190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7" t="s">
        <v>83</v>
      </c>
      <c r="BK143" s="148">
        <f>ROUND(I143*H143,2)</f>
        <v>0</v>
      </c>
      <c r="BL143" s="17" t="s">
        <v>217</v>
      </c>
      <c r="BM143" s="147" t="s">
        <v>1864</v>
      </c>
    </row>
    <row r="144" spans="2:65" s="12" customFormat="1">
      <c r="B144" s="160"/>
      <c r="D144" s="153" t="s">
        <v>256</v>
      </c>
      <c r="E144" s="161" t="s">
        <v>1</v>
      </c>
      <c r="F144" s="162" t="s">
        <v>1849</v>
      </c>
      <c r="H144" s="163">
        <v>1</v>
      </c>
      <c r="I144" s="164"/>
      <c r="L144" s="160"/>
      <c r="M144" s="165"/>
      <c r="T144" s="166"/>
      <c r="AT144" s="161" t="s">
        <v>256</v>
      </c>
      <c r="AU144" s="161" t="s">
        <v>85</v>
      </c>
      <c r="AV144" s="12" t="s">
        <v>85</v>
      </c>
      <c r="AW144" s="12" t="s">
        <v>32</v>
      </c>
      <c r="AX144" s="12" t="s">
        <v>83</v>
      </c>
      <c r="AY144" s="161" t="s">
        <v>190</v>
      </c>
    </row>
    <row r="145" spans="2:65" s="1" customFormat="1" ht="24.2" customHeight="1">
      <c r="B145" s="32"/>
      <c r="C145" s="183" t="s">
        <v>189</v>
      </c>
      <c r="D145" s="183" t="s">
        <v>615</v>
      </c>
      <c r="E145" s="184" t="s">
        <v>1865</v>
      </c>
      <c r="F145" s="185" t="s">
        <v>1866</v>
      </c>
      <c r="G145" s="186" t="s">
        <v>271</v>
      </c>
      <c r="H145" s="187">
        <v>22</v>
      </c>
      <c r="I145" s="188"/>
      <c r="J145" s="189">
        <f>ROUND(I145*H145,2)</f>
        <v>0</v>
      </c>
      <c r="K145" s="185" t="s">
        <v>197</v>
      </c>
      <c r="L145" s="190"/>
      <c r="M145" s="191" t="s">
        <v>1</v>
      </c>
      <c r="N145" s="192" t="s">
        <v>41</v>
      </c>
      <c r="P145" s="145">
        <f>O145*H145</f>
        <v>0</v>
      </c>
      <c r="Q145" s="145">
        <v>2.5000000000000001E-3</v>
      </c>
      <c r="R145" s="145">
        <f>Q145*H145</f>
        <v>5.5E-2</v>
      </c>
      <c r="S145" s="145">
        <v>0</v>
      </c>
      <c r="T145" s="146">
        <f>S145*H145</f>
        <v>0</v>
      </c>
      <c r="AR145" s="147" t="s">
        <v>500</v>
      </c>
      <c r="AT145" s="147" t="s">
        <v>615</v>
      </c>
      <c r="AU145" s="147" t="s">
        <v>85</v>
      </c>
      <c r="AY145" s="17" t="s">
        <v>190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83</v>
      </c>
      <c r="BK145" s="148">
        <f>ROUND(I145*H145,2)</f>
        <v>0</v>
      </c>
      <c r="BL145" s="17" t="s">
        <v>217</v>
      </c>
      <c r="BM145" s="147" t="s">
        <v>1867</v>
      </c>
    </row>
    <row r="146" spans="2:65" s="12" customFormat="1">
      <c r="B146" s="160"/>
      <c r="D146" s="153" t="s">
        <v>256</v>
      </c>
      <c r="E146" s="161" t="s">
        <v>1</v>
      </c>
      <c r="F146" s="162" t="s">
        <v>1868</v>
      </c>
      <c r="H146" s="163">
        <v>7</v>
      </c>
      <c r="I146" s="164"/>
      <c r="L146" s="160"/>
      <c r="M146" s="165"/>
      <c r="T146" s="166"/>
      <c r="AT146" s="161" t="s">
        <v>256</v>
      </c>
      <c r="AU146" s="161" t="s">
        <v>85</v>
      </c>
      <c r="AV146" s="12" t="s">
        <v>85</v>
      </c>
      <c r="AW146" s="12" t="s">
        <v>32</v>
      </c>
      <c r="AX146" s="12" t="s">
        <v>76</v>
      </c>
      <c r="AY146" s="161" t="s">
        <v>190</v>
      </c>
    </row>
    <row r="147" spans="2:65" s="12" customFormat="1">
      <c r="B147" s="160"/>
      <c r="D147" s="153" t="s">
        <v>256</v>
      </c>
      <c r="E147" s="161" t="s">
        <v>1</v>
      </c>
      <c r="F147" s="162" t="s">
        <v>1851</v>
      </c>
      <c r="H147" s="163">
        <v>15</v>
      </c>
      <c r="I147" s="164"/>
      <c r="L147" s="160"/>
      <c r="M147" s="165"/>
      <c r="T147" s="166"/>
      <c r="AT147" s="161" t="s">
        <v>256</v>
      </c>
      <c r="AU147" s="161" t="s">
        <v>85</v>
      </c>
      <c r="AV147" s="12" t="s">
        <v>85</v>
      </c>
      <c r="AW147" s="12" t="s">
        <v>32</v>
      </c>
      <c r="AX147" s="12" t="s">
        <v>76</v>
      </c>
      <c r="AY147" s="161" t="s">
        <v>190</v>
      </c>
    </row>
    <row r="148" spans="2:65" s="14" customFormat="1">
      <c r="B148" s="173"/>
      <c r="D148" s="153" t="s">
        <v>256</v>
      </c>
      <c r="E148" s="174" t="s">
        <v>1</v>
      </c>
      <c r="F148" s="175" t="s">
        <v>267</v>
      </c>
      <c r="H148" s="176">
        <v>22</v>
      </c>
      <c r="I148" s="177"/>
      <c r="L148" s="173"/>
      <c r="M148" s="178"/>
      <c r="T148" s="179"/>
      <c r="AT148" s="174" t="s">
        <v>256</v>
      </c>
      <c r="AU148" s="174" t="s">
        <v>85</v>
      </c>
      <c r="AV148" s="14" t="s">
        <v>217</v>
      </c>
      <c r="AW148" s="14" t="s">
        <v>32</v>
      </c>
      <c r="AX148" s="14" t="s">
        <v>83</v>
      </c>
      <c r="AY148" s="174" t="s">
        <v>190</v>
      </c>
    </row>
    <row r="149" spans="2:65" s="1" customFormat="1" ht="24.2" customHeight="1">
      <c r="B149" s="32"/>
      <c r="C149" s="183" t="s">
        <v>217</v>
      </c>
      <c r="D149" s="183" t="s">
        <v>615</v>
      </c>
      <c r="E149" s="184" t="s">
        <v>1869</v>
      </c>
      <c r="F149" s="185" t="s">
        <v>1870</v>
      </c>
      <c r="G149" s="186" t="s">
        <v>271</v>
      </c>
      <c r="H149" s="187">
        <v>8</v>
      </c>
      <c r="I149" s="188"/>
      <c r="J149" s="189">
        <f>ROUND(I149*H149,2)</f>
        <v>0</v>
      </c>
      <c r="K149" s="185" t="s">
        <v>197</v>
      </c>
      <c r="L149" s="190"/>
      <c r="M149" s="191" t="s">
        <v>1</v>
      </c>
      <c r="N149" s="192" t="s">
        <v>41</v>
      </c>
      <c r="P149" s="145">
        <f>O149*H149</f>
        <v>0</v>
      </c>
      <c r="Q149" s="145">
        <v>2.5999999999999999E-3</v>
      </c>
      <c r="R149" s="145">
        <f>Q149*H149</f>
        <v>2.0799999999999999E-2</v>
      </c>
      <c r="S149" s="145">
        <v>0</v>
      </c>
      <c r="T149" s="146">
        <f>S149*H149</f>
        <v>0</v>
      </c>
      <c r="AR149" s="147" t="s">
        <v>500</v>
      </c>
      <c r="AT149" s="147" t="s">
        <v>615</v>
      </c>
      <c r="AU149" s="147" t="s">
        <v>85</v>
      </c>
      <c r="AY149" s="17" t="s">
        <v>190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83</v>
      </c>
      <c r="BK149" s="148">
        <f>ROUND(I149*H149,2)</f>
        <v>0</v>
      </c>
      <c r="BL149" s="17" t="s">
        <v>217</v>
      </c>
      <c r="BM149" s="147" t="s">
        <v>1871</v>
      </c>
    </row>
    <row r="150" spans="2:65" s="12" customFormat="1">
      <c r="B150" s="160"/>
      <c r="D150" s="153" t="s">
        <v>256</v>
      </c>
      <c r="E150" s="161" t="s">
        <v>1</v>
      </c>
      <c r="F150" s="162" t="s">
        <v>1852</v>
      </c>
      <c r="H150" s="163">
        <v>8</v>
      </c>
      <c r="I150" s="164"/>
      <c r="L150" s="160"/>
      <c r="M150" s="165"/>
      <c r="T150" s="166"/>
      <c r="AT150" s="161" t="s">
        <v>256</v>
      </c>
      <c r="AU150" s="161" t="s">
        <v>85</v>
      </c>
      <c r="AV150" s="12" t="s">
        <v>85</v>
      </c>
      <c r="AW150" s="12" t="s">
        <v>32</v>
      </c>
      <c r="AX150" s="12" t="s">
        <v>83</v>
      </c>
      <c r="AY150" s="161" t="s">
        <v>190</v>
      </c>
    </row>
    <row r="151" spans="2:65" s="1" customFormat="1" ht="24.2" customHeight="1">
      <c r="B151" s="32"/>
      <c r="C151" s="183" t="s">
        <v>533</v>
      </c>
      <c r="D151" s="183" t="s">
        <v>615</v>
      </c>
      <c r="E151" s="184" t="s">
        <v>1872</v>
      </c>
      <c r="F151" s="185" t="s">
        <v>1873</v>
      </c>
      <c r="G151" s="186" t="s">
        <v>271</v>
      </c>
      <c r="H151" s="187">
        <v>3</v>
      </c>
      <c r="I151" s="188"/>
      <c r="J151" s="189">
        <f>ROUND(I151*H151,2)</f>
        <v>0</v>
      </c>
      <c r="K151" s="185" t="s">
        <v>197</v>
      </c>
      <c r="L151" s="190"/>
      <c r="M151" s="191" t="s">
        <v>1</v>
      </c>
      <c r="N151" s="192" t="s">
        <v>41</v>
      </c>
      <c r="P151" s="145">
        <f>O151*H151</f>
        <v>0</v>
      </c>
      <c r="Q151" s="145">
        <v>3.5000000000000001E-3</v>
      </c>
      <c r="R151" s="145">
        <f>Q151*H151</f>
        <v>1.0500000000000001E-2</v>
      </c>
      <c r="S151" s="145">
        <v>0</v>
      </c>
      <c r="T151" s="146">
        <f>S151*H151</f>
        <v>0</v>
      </c>
      <c r="AR151" s="147" t="s">
        <v>500</v>
      </c>
      <c r="AT151" s="147" t="s">
        <v>615</v>
      </c>
      <c r="AU151" s="147" t="s">
        <v>85</v>
      </c>
      <c r="AY151" s="17" t="s">
        <v>190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83</v>
      </c>
      <c r="BK151" s="148">
        <f>ROUND(I151*H151,2)</f>
        <v>0</v>
      </c>
      <c r="BL151" s="17" t="s">
        <v>217</v>
      </c>
      <c r="BM151" s="147" t="s">
        <v>1874</v>
      </c>
    </row>
    <row r="152" spans="2:65" s="12" customFormat="1">
      <c r="B152" s="160"/>
      <c r="D152" s="153" t="s">
        <v>256</v>
      </c>
      <c r="E152" s="161" t="s">
        <v>1</v>
      </c>
      <c r="F152" s="162" t="s">
        <v>1853</v>
      </c>
      <c r="H152" s="163">
        <v>3</v>
      </c>
      <c r="I152" s="164"/>
      <c r="L152" s="160"/>
      <c r="M152" s="165"/>
      <c r="T152" s="166"/>
      <c r="AT152" s="161" t="s">
        <v>256</v>
      </c>
      <c r="AU152" s="161" t="s">
        <v>85</v>
      </c>
      <c r="AV152" s="12" t="s">
        <v>85</v>
      </c>
      <c r="AW152" s="12" t="s">
        <v>32</v>
      </c>
      <c r="AX152" s="12" t="s">
        <v>83</v>
      </c>
      <c r="AY152" s="161" t="s">
        <v>190</v>
      </c>
    </row>
    <row r="153" spans="2:65" s="1" customFormat="1" ht="16.5" customHeight="1">
      <c r="B153" s="32"/>
      <c r="C153" s="183" t="s">
        <v>300</v>
      </c>
      <c r="D153" s="183" t="s">
        <v>615</v>
      </c>
      <c r="E153" s="184" t="s">
        <v>1875</v>
      </c>
      <c r="F153" s="185" t="s">
        <v>1876</v>
      </c>
      <c r="G153" s="186" t="s">
        <v>271</v>
      </c>
      <c r="H153" s="187">
        <v>1</v>
      </c>
      <c r="I153" s="188"/>
      <c r="J153" s="189">
        <f>ROUND(I153*H153,2)</f>
        <v>0</v>
      </c>
      <c r="K153" s="185" t="s">
        <v>197</v>
      </c>
      <c r="L153" s="190"/>
      <c r="M153" s="191" t="s">
        <v>1</v>
      </c>
      <c r="N153" s="192" t="s">
        <v>41</v>
      </c>
      <c r="P153" s="145">
        <f>O153*H153</f>
        <v>0</v>
      </c>
      <c r="Q153" s="145">
        <v>2.5999999999999999E-3</v>
      </c>
      <c r="R153" s="145">
        <f>Q153*H153</f>
        <v>2.5999999999999999E-3</v>
      </c>
      <c r="S153" s="145">
        <v>0</v>
      </c>
      <c r="T153" s="146">
        <f>S153*H153</f>
        <v>0</v>
      </c>
      <c r="AR153" s="147" t="s">
        <v>500</v>
      </c>
      <c r="AT153" s="147" t="s">
        <v>615</v>
      </c>
      <c r="AU153" s="147" t="s">
        <v>85</v>
      </c>
      <c r="AY153" s="17" t="s">
        <v>190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83</v>
      </c>
      <c r="BK153" s="148">
        <f>ROUND(I153*H153,2)</f>
        <v>0</v>
      </c>
      <c r="BL153" s="17" t="s">
        <v>217</v>
      </c>
      <c r="BM153" s="147" t="s">
        <v>1877</v>
      </c>
    </row>
    <row r="154" spans="2:65" s="12" customFormat="1">
      <c r="B154" s="160"/>
      <c r="D154" s="153" t="s">
        <v>256</v>
      </c>
      <c r="E154" s="161" t="s">
        <v>1</v>
      </c>
      <c r="F154" s="162" t="s">
        <v>1854</v>
      </c>
      <c r="H154" s="163">
        <v>1</v>
      </c>
      <c r="I154" s="164"/>
      <c r="L154" s="160"/>
      <c r="M154" s="165"/>
      <c r="T154" s="166"/>
      <c r="AT154" s="161" t="s">
        <v>256</v>
      </c>
      <c r="AU154" s="161" t="s">
        <v>85</v>
      </c>
      <c r="AV154" s="12" t="s">
        <v>85</v>
      </c>
      <c r="AW154" s="12" t="s">
        <v>32</v>
      </c>
      <c r="AX154" s="12" t="s">
        <v>83</v>
      </c>
      <c r="AY154" s="161" t="s">
        <v>190</v>
      </c>
    </row>
    <row r="155" spans="2:65" s="1" customFormat="1" ht="16.5" customHeight="1">
      <c r="B155" s="32"/>
      <c r="C155" s="183" t="s">
        <v>85</v>
      </c>
      <c r="D155" s="183" t="s">
        <v>615</v>
      </c>
      <c r="E155" s="184" t="s">
        <v>1878</v>
      </c>
      <c r="F155" s="185" t="s">
        <v>1879</v>
      </c>
      <c r="G155" s="186" t="s">
        <v>271</v>
      </c>
      <c r="H155" s="187">
        <v>1</v>
      </c>
      <c r="I155" s="188"/>
      <c r="J155" s="189">
        <f>ROUND(I155*H155,2)</f>
        <v>0</v>
      </c>
      <c r="K155" s="185" t="s">
        <v>197</v>
      </c>
      <c r="L155" s="190"/>
      <c r="M155" s="191" t="s">
        <v>1</v>
      </c>
      <c r="N155" s="192" t="s">
        <v>41</v>
      </c>
      <c r="P155" s="145">
        <f>O155*H155</f>
        <v>0</v>
      </c>
      <c r="Q155" s="145">
        <v>2.5000000000000001E-3</v>
      </c>
      <c r="R155" s="145">
        <f>Q155*H155</f>
        <v>2.5000000000000001E-3</v>
      </c>
      <c r="S155" s="145">
        <v>0</v>
      </c>
      <c r="T155" s="146">
        <f>S155*H155</f>
        <v>0</v>
      </c>
      <c r="AR155" s="147" t="s">
        <v>500</v>
      </c>
      <c r="AT155" s="147" t="s">
        <v>615</v>
      </c>
      <c r="AU155" s="147" t="s">
        <v>85</v>
      </c>
      <c r="AY155" s="17" t="s">
        <v>190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7" t="s">
        <v>83</v>
      </c>
      <c r="BK155" s="148">
        <f>ROUND(I155*H155,2)</f>
        <v>0</v>
      </c>
      <c r="BL155" s="17" t="s">
        <v>217</v>
      </c>
      <c r="BM155" s="147" t="s">
        <v>1880</v>
      </c>
    </row>
    <row r="156" spans="2:65" s="12" customFormat="1">
      <c r="B156" s="160"/>
      <c r="D156" s="153" t="s">
        <v>256</v>
      </c>
      <c r="E156" s="161" t="s">
        <v>1</v>
      </c>
      <c r="F156" s="162" t="s">
        <v>1855</v>
      </c>
      <c r="H156" s="163">
        <v>1</v>
      </c>
      <c r="I156" s="164"/>
      <c r="L156" s="160"/>
      <c r="M156" s="165"/>
      <c r="T156" s="166"/>
      <c r="AT156" s="161" t="s">
        <v>256</v>
      </c>
      <c r="AU156" s="161" t="s">
        <v>85</v>
      </c>
      <c r="AV156" s="12" t="s">
        <v>85</v>
      </c>
      <c r="AW156" s="12" t="s">
        <v>32</v>
      </c>
      <c r="AX156" s="12" t="s">
        <v>83</v>
      </c>
      <c r="AY156" s="161" t="s">
        <v>190</v>
      </c>
    </row>
    <row r="157" spans="2:65" s="1" customFormat="1" ht="24.2" customHeight="1">
      <c r="B157" s="32"/>
      <c r="C157" s="183" t="s">
        <v>391</v>
      </c>
      <c r="D157" s="183" t="s">
        <v>615</v>
      </c>
      <c r="E157" s="184" t="s">
        <v>1881</v>
      </c>
      <c r="F157" s="185" t="s">
        <v>1882</v>
      </c>
      <c r="G157" s="186" t="s">
        <v>271</v>
      </c>
      <c r="H157" s="187">
        <v>1</v>
      </c>
      <c r="I157" s="188"/>
      <c r="J157" s="189">
        <f>ROUND(I157*H157,2)</f>
        <v>0</v>
      </c>
      <c r="K157" s="185" t="s">
        <v>197</v>
      </c>
      <c r="L157" s="190"/>
      <c r="M157" s="191" t="s">
        <v>1</v>
      </c>
      <c r="N157" s="192" t="s">
        <v>41</v>
      </c>
      <c r="P157" s="145">
        <f>O157*H157</f>
        <v>0</v>
      </c>
      <c r="Q157" s="145">
        <v>2.5000000000000001E-3</v>
      </c>
      <c r="R157" s="145">
        <f>Q157*H157</f>
        <v>2.5000000000000001E-3</v>
      </c>
      <c r="S157" s="145">
        <v>0</v>
      </c>
      <c r="T157" s="146">
        <f>S157*H157</f>
        <v>0</v>
      </c>
      <c r="AR157" s="147" t="s">
        <v>500</v>
      </c>
      <c r="AT157" s="147" t="s">
        <v>615</v>
      </c>
      <c r="AU157" s="147" t="s">
        <v>85</v>
      </c>
      <c r="AY157" s="17" t="s">
        <v>190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7" t="s">
        <v>83</v>
      </c>
      <c r="BK157" s="148">
        <f>ROUND(I157*H157,2)</f>
        <v>0</v>
      </c>
      <c r="BL157" s="17" t="s">
        <v>217</v>
      </c>
      <c r="BM157" s="147" t="s">
        <v>1883</v>
      </c>
    </row>
    <row r="158" spans="2:65" s="12" customFormat="1">
      <c r="B158" s="160"/>
      <c r="D158" s="153" t="s">
        <v>256</v>
      </c>
      <c r="E158" s="161" t="s">
        <v>1</v>
      </c>
      <c r="F158" s="162" t="s">
        <v>1856</v>
      </c>
      <c r="H158" s="163">
        <v>1</v>
      </c>
      <c r="I158" s="164"/>
      <c r="L158" s="160"/>
      <c r="M158" s="165"/>
      <c r="T158" s="166"/>
      <c r="AT158" s="161" t="s">
        <v>256</v>
      </c>
      <c r="AU158" s="161" t="s">
        <v>85</v>
      </c>
      <c r="AV158" s="12" t="s">
        <v>85</v>
      </c>
      <c r="AW158" s="12" t="s">
        <v>32</v>
      </c>
      <c r="AX158" s="12" t="s">
        <v>83</v>
      </c>
      <c r="AY158" s="161" t="s">
        <v>190</v>
      </c>
    </row>
    <row r="159" spans="2:65" s="1" customFormat="1" ht="21.75" customHeight="1">
      <c r="B159" s="32"/>
      <c r="C159" s="183" t="s">
        <v>518</v>
      </c>
      <c r="D159" s="183" t="s">
        <v>615</v>
      </c>
      <c r="E159" s="184" t="s">
        <v>1884</v>
      </c>
      <c r="F159" s="185" t="s">
        <v>1885</v>
      </c>
      <c r="G159" s="186" t="s">
        <v>271</v>
      </c>
      <c r="H159" s="187">
        <v>1</v>
      </c>
      <c r="I159" s="188"/>
      <c r="J159" s="189">
        <f>ROUND(I159*H159,2)</f>
        <v>0</v>
      </c>
      <c r="K159" s="185" t="s">
        <v>197</v>
      </c>
      <c r="L159" s="190"/>
      <c r="M159" s="191" t="s">
        <v>1</v>
      </c>
      <c r="N159" s="192" t="s">
        <v>41</v>
      </c>
      <c r="P159" s="145">
        <f>O159*H159</f>
        <v>0</v>
      </c>
      <c r="Q159" s="145">
        <v>8.9999999999999998E-4</v>
      </c>
      <c r="R159" s="145">
        <f>Q159*H159</f>
        <v>8.9999999999999998E-4</v>
      </c>
      <c r="S159" s="145">
        <v>0</v>
      </c>
      <c r="T159" s="146">
        <f>S159*H159</f>
        <v>0</v>
      </c>
      <c r="AR159" s="147" t="s">
        <v>500</v>
      </c>
      <c r="AT159" s="147" t="s">
        <v>615</v>
      </c>
      <c r="AU159" s="147" t="s">
        <v>85</v>
      </c>
      <c r="AY159" s="17" t="s">
        <v>190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83</v>
      </c>
      <c r="BK159" s="148">
        <f>ROUND(I159*H159,2)</f>
        <v>0</v>
      </c>
      <c r="BL159" s="17" t="s">
        <v>217</v>
      </c>
      <c r="BM159" s="147" t="s">
        <v>1886</v>
      </c>
    </row>
    <row r="160" spans="2:65" s="12" customFormat="1">
      <c r="B160" s="160"/>
      <c r="D160" s="153" t="s">
        <v>256</v>
      </c>
      <c r="E160" s="161" t="s">
        <v>1</v>
      </c>
      <c r="F160" s="162" t="s">
        <v>1857</v>
      </c>
      <c r="H160" s="163">
        <v>1</v>
      </c>
      <c r="I160" s="164"/>
      <c r="L160" s="160"/>
      <c r="M160" s="165"/>
      <c r="T160" s="166"/>
      <c r="AT160" s="161" t="s">
        <v>256</v>
      </c>
      <c r="AU160" s="161" t="s">
        <v>85</v>
      </c>
      <c r="AV160" s="12" t="s">
        <v>85</v>
      </c>
      <c r="AW160" s="12" t="s">
        <v>32</v>
      </c>
      <c r="AX160" s="12" t="s">
        <v>83</v>
      </c>
      <c r="AY160" s="161" t="s">
        <v>190</v>
      </c>
    </row>
    <row r="161" spans="2:65" s="1" customFormat="1" ht="16.5" customHeight="1">
      <c r="B161" s="32"/>
      <c r="C161" s="183" t="s">
        <v>511</v>
      </c>
      <c r="D161" s="183" t="s">
        <v>615</v>
      </c>
      <c r="E161" s="184" t="s">
        <v>1887</v>
      </c>
      <c r="F161" s="185" t="s">
        <v>1888</v>
      </c>
      <c r="G161" s="186" t="s">
        <v>271</v>
      </c>
      <c r="H161" s="187">
        <v>3</v>
      </c>
      <c r="I161" s="188"/>
      <c r="J161" s="189">
        <f>ROUND(I161*H161,2)</f>
        <v>0</v>
      </c>
      <c r="K161" s="185" t="s">
        <v>197</v>
      </c>
      <c r="L161" s="190"/>
      <c r="M161" s="191" t="s">
        <v>1</v>
      </c>
      <c r="N161" s="192" t="s">
        <v>41</v>
      </c>
      <c r="P161" s="145">
        <f>O161*H161</f>
        <v>0</v>
      </c>
      <c r="Q161" s="145">
        <v>1.6999999999999999E-3</v>
      </c>
      <c r="R161" s="145">
        <f>Q161*H161</f>
        <v>5.0999999999999995E-3</v>
      </c>
      <c r="S161" s="145">
        <v>0</v>
      </c>
      <c r="T161" s="146">
        <f>S161*H161</f>
        <v>0</v>
      </c>
      <c r="AR161" s="147" t="s">
        <v>500</v>
      </c>
      <c r="AT161" s="147" t="s">
        <v>615</v>
      </c>
      <c r="AU161" s="147" t="s">
        <v>85</v>
      </c>
      <c r="AY161" s="17" t="s">
        <v>190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83</v>
      </c>
      <c r="BK161" s="148">
        <f>ROUND(I161*H161,2)</f>
        <v>0</v>
      </c>
      <c r="BL161" s="17" t="s">
        <v>217</v>
      </c>
      <c r="BM161" s="147" t="s">
        <v>1889</v>
      </c>
    </row>
    <row r="162" spans="2:65" s="12" customFormat="1">
      <c r="B162" s="160"/>
      <c r="D162" s="153" t="s">
        <v>256</v>
      </c>
      <c r="E162" s="161" t="s">
        <v>1</v>
      </c>
      <c r="F162" s="162" t="s">
        <v>1858</v>
      </c>
      <c r="H162" s="163">
        <v>3</v>
      </c>
      <c r="I162" s="164"/>
      <c r="L162" s="160"/>
      <c r="M162" s="165"/>
      <c r="T162" s="166"/>
      <c r="AT162" s="161" t="s">
        <v>256</v>
      </c>
      <c r="AU162" s="161" t="s">
        <v>85</v>
      </c>
      <c r="AV162" s="12" t="s">
        <v>85</v>
      </c>
      <c r="AW162" s="12" t="s">
        <v>32</v>
      </c>
      <c r="AX162" s="12" t="s">
        <v>83</v>
      </c>
      <c r="AY162" s="161" t="s">
        <v>190</v>
      </c>
    </row>
    <row r="163" spans="2:65" s="1" customFormat="1" ht="24.2" customHeight="1">
      <c r="B163" s="32"/>
      <c r="C163" s="136" t="s">
        <v>349</v>
      </c>
      <c r="D163" s="136" t="s">
        <v>193</v>
      </c>
      <c r="E163" s="137" t="s">
        <v>1890</v>
      </c>
      <c r="F163" s="138" t="s">
        <v>1891</v>
      </c>
      <c r="G163" s="139" t="s">
        <v>271</v>
      </c>
      <c r="H163" s="140">
        <v>1</v>
      </c>
      <c r="I163" s="141"/>
      <c r="J163" s="142">
        <f>ROUND(I163*H163,2)</f>
        <v>0</v>
      </c>
      <c r="K163" s="138" t="s">
        <v>197</v>
      </c>
      <c r="L163" s="32"/>
      <c r="M163" s="143" t="s">
        <v>1</v>
      </c>
      <c r="N163" s="144" t="s">
        <v>41</v>
      </c>
      <c r="P163" s="145">
        <f>O163*H163</f>
        <v>0</v>
      </c>
      <c r="Q163" s="145">
        <v>1.0499999999999999E-3</v>
      </c>
      <c r="R163" s="145">
        <f>Q163*H163</f>
        <v>1.0499999999999999E-3</v>
      </c>
      <c r="S163" s="145">
        <v>0</v>
      </c>
      <c r="T163" s="146">
        <f>S163*H163</f>
        <v>0</v>
      </c>
      <c r="AR163" s="147" t="s">
        <v>217</v>
      </c>
      <c r="AT163" s="147" t="s">
        <v>193</v>
      </c>
      <c r="AU163" s="147" t="s">
        <v>85</v>
      </c>
      <c r="AY163" s="17" t="s">
        <v>190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83</v>
      </c>
      <c r="BK163" s="148">
        <f>ROUND(I163*H163,2)</f>
        <v>0</v>
      </c>
      <c r="BL163" s="17" t="s">
        <v>217</v>
      </c>
      <c r="BM163" s="147" t="s">
        <v>1892</v>
      </c>
    </row>
    <row r="164" spans="2:65" s="1" customFormat="1">
      <c r="B164" s="32"/>
      <c r="D164" s="149" t="s">
        <v>200</v>
      </c>
      <c r="F164" s="150" t="s">
        <v>1893</v>
      </c>
      <c r="I164" s="151"/>
      <c r="L164" s="32"/>
      <c r="M164" s="152"/>
      <c r="T164" s="56"/>
      <c r="AT164" s="17" t="s">
        <v>200</v>
      </c>
      <c r="AU164" s="17" t="s">
        <v>85</v>
      </c>
    </row>
    <row r="165" spans="2:65" s="12" customFormat="1">
      <c r="B165" s="160"/>
      <c r="D165" s="153" t="s">
        <v>256</v>
      </c>
      <c r="E165" s="161" t="s">
        <v>1</v>
      </c>
      <c r="F165" s="162" t="s">
        <v>1894</v>
      </c>
      <c r="H165" s="163">
        <v>1</v>
      </c>
      <c r="I165" s="164"/>
      <c r="L165" s="160"/>
      <c r="M165" s="165"/>
      <c r="T165" s="166"/>
      <c r="AT165" s="161" t="s">
        <v>256</v>
      </c>
      <c r="AU165" s="161" t="s">
        <v>85</v>
      </c>
      <c r="AV165" s="12" t="s">
        <v>85</v>
      </c>
      <c r="AW165" s="12" t="s">
        <v>32</v>
      </c>
      <c r="AX165" s="12" t="s">
        <v>83</v>
      </c>
      <c r="AY165" s="161" t="s">
        <v>190</v>
      </c>
    </row>
    <row r="166" spans="2:65" s="1" customFormat="1" ht="24.2" customHeight="1">
      <c r="B166" s="32"/>
      <c r="C166" s="183" t="s">
        <v>526</v>
      </c>
      <c r="D166" s="183" t="s">
        <v>615</v>
      </c>
      <c r="E166" s="184" t="s">
        <v>1895</v>
      </c>
      <c r="F166" s="185" t="s">
        <v>1896</v>
      </c>
      <c r="G166" s="186" t="s">
        <v>271</v>
      </c>
      <c r="H166" s="187">
        <v>1</v>
      </c>
      <c r="I166" s="188"/>
      <c r="J166" s="189">
        <f>ROUND(I166*H166,2)</f>
        <v>0</v>
      </c>
      <c r="K166" s="185" t="s">
        <v>197</v>
      </c>
      <c r="L166" s="190"/>
      <c r="M166" s="191" t="s">
        <v>1</v>
      </c>
      <c r="N166" s="192" t="s">
        <v>41</v>
      </c>
      <c r="P166" s="145">
        <f>O166*H166</f>
        <v>0</v>
      </c>
      <c r="Q166" s="145">
        <v>1.55E-2</v>
      </c>
      <c r="R166" s="145">
        <f>Q166*H166</f>
        <v>1.55E-2</v>
      </c>
      <c r="S166" s="145">
        <v>0</v>
      </c>
      <c r="T166" s="146">
        <f>S166*H166</f>
        <v>0</v>
      </c>
      <c r="AR166" s="147" t="s">
        <v>500</v>
      </c>
      <c r="AT166" s="147" t="s">
        <v>615</v>
      </c>
      <c r="AU166" s="147" t="s">
        <v>85</v>
      </c>
      <c r="AY166" s="17" t="s">
        <v>190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83</v>
      </c>
      <c r="BK166" s="148">
        <f>ROUND(I166*H166,2)</f>
        <v>0</v>
      </c>
      <c r="BL166" s="17" t="s">
        <v>217</v>
      </c>
      <c r="BM166" s="147" t="s">
        <v>1897</v>
      </c>
    </row>
    <row r="167" spans="2:65" s="12" customFormat="1">
      <c r="B167" s="160"/>
      <c r="D167" s="153" t="s">
        <v>256</v>
      </c>
      <c r="E167" s="161" t="s">
        <v>1</v>
      </c>
      <c r="F167" s="162" t="s">
        <v>1894</v>
      </c>
      <c r="H167" s="163">
        <v>1</v>
      </c>
      <c r="I167" s="164"/>
      <c r="L167" s="160"/>
      <c r="M167" s="165"/>
      <c r="T167" s="166"/>
      <c r="AT167" s="161" t="s">
        <v>256</v>
      </c>
      <c r="AU167" s="161" t="s">
        <v>85</v>
      </c>
      <c r="AV167" s="12" t="s">
        <v>85</v>
      </c>
      <c r="AW167" s="12" t="s">
        <v>32</v>
      </c>
      <c r="AX167" s="12" t="s">
        <v>83</v>
      </c>
      <c r="AY167" s="161" t="s">
        <v>190</v>
      </c>
    </row>
    <row r="168" spans="2:65" s="1" customFormat="1" ht="24.2" customHeight="1">
      <c r="B168" s="32"/>
      <c r="C168" s="136" t="s">
        <v>8</v>
      </c>
      <c r="D168" s="136" t="s">
        <v>193</v>
      </c>
      <c r="E168" s="137" t="s">
        <v>1898</v>
      </c>
      <c r="F168" s="138" t="s">
        <v>1899</v>
      </c>
      <c r="G168" s="139" t="s">
        <v>271</v>
      </c>
      <c r="H168" s="140">
        <v>38</v>
      </c>
      <c r="I168" s="141"/>
      <c r="J168" s="142">
        <f>ROUND(I168*H168,2)</f>
        <v>0</v>
      </c>
      <c r="K168" s="138" t="s">
        <v>197</v>
      </c>
      <c r="L168" s="32"/>
      <c r="M168" s="143" t="s">
        <v>1</v>
      </c>
      <c r="N168" s="144" t="s">
        <v>41</v>
      </c>
      <c r="P168" s="145">
        <f>O168*H168</f>
        <v>0</v>
      </c>
      <c r="Q168" s="145">
        <v>0.11241</v>
      </c>
      <c r="R168" s="145">
        <f>Q168*H168</f>
        <v>4.2715800000000002</v>
      </c>
      <c r="S168" s="145">
        <v>0</v>
      </c>
      <c r="T168" s="146">
        <f>S168*H168</f>
        <v>0</v>
      </c>
      <c r="AR168" s="147" t="s">
        <v>217</v>
      </c>
      <c r="AT168" s="147" t="s">
        <v>193</v>
      </c>
      <c r="AU168" s="147" t="s">
        <v>85</v>
      </c>
      <c r="AY168" s="17" t="s">
        <v>190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83</v>
      </c>
      <c r="BK168" s="148">
        <f>ROUND(I168*H168,2)</f>
        <v>0</v>
      </c>
      <c r="BL168" s="17" t="s">
        <v>217</v>
      </c>
      <c r="BM168" s="147" t="s">
        <v>1900</v>
      </c>
    </row>
    <row r="169" spans="2:65" s="1" customFormat="1">
      <c r="B169" s="32"/>
      <c r="D169" s="149" t="s">
        <v>200</v>
      </c>
      <c r="F169" s="150" t="s">
        <v>1901</v>
      </c>
      <c r="I169" s="151"/>
      <c r="L169" s="32"/>
      <c r="M169" s="152"/>
      <c r="T169" s="56"/>
      <c r="AT169" s="17" t="s">
        <v>200</v>
      </c>
      <c r="AU169" s="17" t="s">
        <v>85</v>
      </c>
    </row>
    <row r="170" spans="2:65" s="12" customFormat="1">
      <c r="B170" s="160"/>
      <c r="D170" s="153" t="s">
        <v>256</v>
      </c>
      <c r="E170" s="161" t="s">
        <v>1</v>
      </c>
      <c r="F170" s="162" t="s">
        <v>1902</v>
      </c>
      <c r="H170" s="163">
        <v>36</v>
      </c>
      <c r="I170" s="164"/>
      <c r="L170" s="160"/>
      <c r="M170" s="165"/>
      <c r="T170" s="166"/>
      <c r="AT170" s="161" t="s">
        <v>256</v>
      </c>
      <c r="AU170" s="161" t="s">
        <v>85</v>
      </c>
      <c r="AV170" s="12" t="s">
        <v>85</v>
      </c>
      <c r="AW170" s="12" t="s">
        <v>32</v>
      </c>
      <c r="AX170" s="12" t="s">
        <v>76</v>
      </c>
      <c r="AY170" s="161" t="s">
        <v>190</v>
      </c>
    </row>
    <row r="171" spans="2:65" s="12" customFormat="1">
      <c r="B171" s="160"/>
      <c r="D171" s="153" t="s">
        <v>256</v>
      </c>
      <c r="E171" s="161" t="s">
        <v>1</v>
      </c>
      <c r="F171" s="162" t="s">
        <v>1903</v>
      </c>
      <c r="H171" s="163">
        <v>2</v>
      </c>
      <c r="I171" s="164"/>
      <c r="L171" s="160"/>
      <c r="M171" s="165"/>
      <c r="T171" s="166"/>
      <c r="AT171" s="161" t="s">
        <v>256</v>
      </c>
      <c r="AU171" s="161" t="s">
        <v>85</v>
      </c>
      <c r="AV171" s="12" t="s">
        <v>85</v>
      </c>
      <c r="AW171" s="12" t="s">
        <v>32</v>
      </c>
      <c r="AX171" s="12" t="s">
        <v>76</v>
      </c>
      <c r="AY171" s="161" t="s">
        <v>190</v>
      </c>
    </row>
    <row r="172" spans="2:65" s="14" customFormat="1">
      <c r="B172" s="173"/>
      <c r="D172" s="153" t="s">
        <v>256</v>
      </c>
      <c r="E172" s="174" t="s">
        <v>1</v>
      </c>
      <c r="F172" s="175" t="s">
        <v>267</v>
      </c>
      <c r="H172" s="176">
        <v>38</v>
      </c>
      <c r="I172" s="177"/>
      <c r="L172" s="173"/>
      <c r="M172" s="178"/>
      <c r="T172" s="179"/>
      <c r="AT172" s="174" t="s">
        <v>256</v>
      </c>
      <c r="AU172" s="174" t="s">
        <v>85</v>
      </c>
      <c r="AV172" s="14" t="s">
        <v>217</v>
      </c>
      <c r="AW172" s="14" t="s">
        <v>32</v>
      </c>
      <c r="AX172" s="14" t="s">
        <v>83</v>
      </c>
      <c r="AY172" s="174" t="s">
        <v>190</v>
      </c>
    </row>
    <row r="173" spans="2:65" s="1" customFormat="1" ht="21.75" customHeight="1">
      <c r="B173" s="32"/>
      <c r="C173" s="183" t="s">
        <v>367</v>
      </c>
      <c r="D173" s="183" t="s">
        <v>615</v>
      </c>
      <c r="E173" s="184" t="s">
        <v>1904</v>
      </c>
      <c r="F173" s="185" t="s">
        <v>1905</v>
      </c>
      <c r="G173" s="186" t="s">
        <v>271</v>
      </c>
      <c r="H173" s="187">
        <v>38</v>
      </c>
      <c r="I173" s="188"/>
      <c r="J173" s="189">
        <f>ROUND(I173*H173,2)</f>
        <v>0</v>
      </c>
      <c r="K173" s="185" t="s">
        <v>197</v>
      </c>
      <c r="L173" s="190"/>
      <c r="M173" s="191" t="s">
        <v>1</v>
      </c>
      <c r="N173" s="192" t="s">
        <v>41</v>
      </c>
      <c r="P173" s="145">
        <f>O173*H173</f>
        <v>0</v>
      </c>
      <c r="Q173" s="145">
        <v>6.1000000000000004E-3</v>
      </c>
      <c r="R173" s="145">
        <f>Q173*H173</f>
        <v>0.23180000000000001</v>
      </c>
      <c r="S173" s="145">
        <v>0</v>
      </c>
      <c r="T173" s="146">
        <f>S173*H173</f>
        <v>0</v>
      </c>
      <c r="AR173" s="147" t="s">
        <v>500</v>
      </c>
      <c r="AT173" s="147" t="s">
        <v>615</v>
      </c>
      <c r="AU173" s="147" t="s">
        <v>85</v>
      </c>
      <c r="AY173" s="17" t="s">
        <v>190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83</v>
      </c>
      <c r="BK173" s="148">
        <f>ROUND(I173*H173,2)</f>
        <v>0</v>
      </c>
      <c r="BL173" s="17" t="s">
        <v>217</v>
      </c>
      <c r="BM173" s="147" t="s">
        <v>1906</v>
      </c>
    </row>
    <row r="174" spans="2:65" s="1" customFormat="1" ht="16.5" customHeight="1">
      <c r="B174" s="32"/>
      <c r="C174" s="183" t="s">
        <v>258</v>
      </c>
      <c r="D174" s="183" t="s">
        <v>615</v>
      </c>
      <c r="E174" s="184" t="s">
        <v>1907</v>
      </c>
      <c r="F174" s="185" t="s">
        <v>1908</v>
      </c>
      <c r="G174" s="186" t="s">
        <v>271</v>
      </c>
      <c r="H174" s="187">
        <v>38</v>
      </c>
      <c r="I174" s="188"/>
      <c r="J174" s="189">
        <f>ROUND(I174*H174,2)</f>
        <v>0</v>
      </c>
      <c r="K174" s="185" t="s">
        <v>197</v>
      </c>
      <c r="L174" s="190"/>
      <c r="M174" s="191" t="s">
        <v>1</v>
      </c>
      <c r="N174" s="192" t="s">
        <v>41</v>
      </c>
      <c r="P174" s="145">
        <f>O174*H174</f>
        <v>0</v>
      </c>
      <c r="Q174" s="145">
        <v>1.4999999999999999E-4</v>
      </c>
      <c r="R174" s="145">
        <f>Q174*H174</f>
        <v>5.6999999999999993E-3</v>
      </c>
      <c r="S174" s="145">
        <v>0</v>
      </c>
      <c r="T174" s="146">
        <f>S174*H174</f>
        <v>0</v>
      </c>
      <c r="AR174" s="147" t="s">
        <v>500</v>
      </c>
      <c r="AT174" s="147" t="s">
        <v>615</v>
      </c>
      <c r="AU174" s="147" t="s">
        <v>85</v>
      </c>
      <c r="AY174" s="17" t="s">
        <v>190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7" t="s">
        <v>83</v>
      </c>
      <c r="BK174" s="148">
        <f>ROUND(I174*H174,2)</f>
        <v>0</v>
      </c>
      <c r="BL174" s="17" t="s">
        <v>217</v>
      </c>
      <c r="BM174" s="147" t="s">
        <v>1909</v>
      </c>
    </row>
    <row r="175" spans="2:65" s="1" customFormat="1" ht="16.5" customHeight="1">
      <c r="B175" s="32"/>
      <c r="C175" s="183" t="s">
        <v>414</v>
      </c>
      <c r="D175" s="183" t="s">
        <v>615</v>
      </c>
      <c r="E175" s="184" t="s">
        <v>1910</v>
      </c>
      <c r="F175" s="185" t="s">
        <v>1911</v>
      </c>
      <c r="G175" s="186" t="s">
        <v>271</v>
      </c>
      <c r="H175" s="187">
        <v>38</v>
      </c>
      <c r="I175" s="188"/>
      <c r="J175" s="189">
        <f>ROUND(I175*H175,2)</f>
        <v>0</v>
      </c>
      <c r="K175" s="185" t="s">
        <v>197</v>
      </c>
      <c r="L175" s="190"/>
      <c r="M175" s="191" t="s">
        <v>1</v>
      </c>
      <c r="N175" s="192" t="s">
        <v>41</v>
      </c>
      <c r="P175" s="145">
        <f>O175*H175</f>
        <v>0</v>
      </c>
      <c r="Q175" s="145">
        <v>3.0000000000000001E-3</v>
      </c>
      <c r="R175" s="145">
        <f>Q175*H175</f>
        <v>0.114</v>
      </c>
      <c r="S175" s="145">
        <v>0</v>
      </c>
      <c r="T175" s="146">
        <f>S175*H175</f>
        <v>0</v>
      </c>
      <c r="AR175" s="147" t="s">
        <v>500</v>
      </c>
      <c r="AT175" s="147" t="s">
        <v>615</v>
      </c>
      <c r="AU175" s="147" t="s">
        <v>85</v>
      </c>
      <c r="AY175" s="17" t="s">
        <v>190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7" t="s">
        <v>83</v>
      </c>
      <c r="BK175" s="148">
        <f>ROUND(I175*H175,2)</f>
        <v>0</v>
      </c>
      <c r="BL175" s="17" t="s">
        <v>217</v>
      </c>
      <c r="BM175" s="147" t="s">
        <v>1912</v>
      </c>
    </row>
    <row r="176" spans="2:65" s="1" customFormat="1" ht="24.2" customHeight="1">
      <c r="B176" s="32"/>
      <c r="C176" s="136" t="s">
        <v>419</v>
      </c>
      <c r="D176" s="136" t="s">
        <v>193</v>
      </c>
      <c r="E176" s="137" t="s">
        <v>1913</v>
      </c>
      <c r="F176" s="138" t="s">
        <v>1914</v>
      </c>
      <c r="G176" s="139" t="s">
        <v>435</v>
      </c>
      <c r="H176" s="140">
        <v>562</v>
      </c>
      <c r="I176" s="141"/>
      <c r="J176" s="142">
        <f>ROUND(I176*H176,2)</f>
        <v>0</v>
      </c>
      <c r="K176" s="138" t="s">
        <v>197</v>
      </c>
      <c r="L176" s="32"/>
      <c r="M176" s="143" t="s">
        <v>1</v>
      </c>
      <c r="N176" s="144" t="s">
        <v>41</v>
      </c>
      <c r="P176" s="145">
        <f>O176*H176</f>
        <v>0</v>
      </c>
      <c r="Q176" s="145">
        <v>8.0000000000000007E-5</v>
      </c>
      <c r="R176" s="145">
        <f>Q176*H176</f>
        <v>4.4960000000000007E-2</v>
      </c>
      <c r="S176" s="145">
        <v>0</v>
      </c>
      <c r="T176" s="146">
        <f>S176*H176</f>
        <v>0</v>
      </c>
      <c r="AR176" s="147" t="s">
        <v>217</v>
      </c>
      <c r="AT176" s="147" t="s">
        <v>193</v>
      </c>
      <c r="AU176" s="147" t="s">
        <v>85</v>
      </c>
      <c r="AY176" s="17" t="s">
        <v>190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7" t="s">
        <v>83</v>
      </c>
      <c r="BK176" s="148">
        <f>ROUND(I176*H176,2)</f>
        <v>0</v>
      </c>
      <c r="BL176" s="17" t="s">
        <v>217</v>
      </c>
      <c r="BM176" s="147" t="s">
        <v>1915</v>
      </c>
    </row>
    <row r="177" spans="2:65" s="1" customFormat="1">
      <c r="B177" s="32"/>
      <c r="D177" s="149" t="s">
        <v>200</v>
      </c>
      <c r="F177" s="150" t="s">
        <v>1916</v>
      </c>
      <c r="I177" s="151"/>
      <c r="L177" s="32"/>
      <c r="M177" s="152"/>
      <c r="T177" s="56"/>
      <c r="AT177" s="17" t="s">
        <v>200</v>
      </c>
      <c r="AU177" s="17" t="s">
        <v>85</v>
      </c>
    </row>
    <row r="178" spans="2:65" s="12" customFormat="1">
      <c r="B178" s="160"/>
      <c r="D178" s="153" t="s">
        <v>256</v>
      </c>
      <c r="E178" s="161" t="s">
        <v>1</v>
      </c>
      <c r="F178" s="162" t="s">
        <v>1917</v>
      </c>
      <c r="H178" s="163">
        <v>562</v>
      </c>
      <c r="I178" s="164"/>
      <c r="L178" s="160"/>
      <c r="M178" s="165"/>
      <c r="T178" s="166"/>
      <c r="AT178" s="161" t="s">
        <v>256</v>
      </c>
      <c r="AU178" s="161" t="s">
        <v>85</v>
      </c>
      <c r="AV178" s="12" t="s">
        <v>85</v>
      </c>
      <c r="AW178" s="12" t="s">
        <v>32</v>
      </c>
      <c r="AX178" s="12" t="s">
        <v>83</v>
      </c>
      <c r="AY178" s="161" t="s">
        <v>190</v>
      </c>
    </row>
    <row r="179" spans="2:65" s="1" customFormat="1" ht="33" customHeight="1">
      <c r="B179" s="32"/>
      <c r="C179" s="136" t="s">
        <v>408</v>
      </c>
      <c r="D179" s="136" t="s">
        <v>193</v>
      </c>
      <c r="E179" s="137" t="s">
        <v>1918</v>
      </c>
      <c r="F179" s="138" t="s">
        <v>1919</v>
      </c>
      <c r="G179" s="139" t="s">
        <v>435</v>
      </c>
      <c r="H179" s="140">
        <v>134</v>
      </c>
      <c r="I179" s="141"/>
      <c r="J179" s="142">
        <f>ROUND(I179*H179,2)</f>
        <v>0</v>
      </c>
      <c r="K179" s="138" t="s">
        <v>197</v>
      </c>
      <c r="L179" s="32"/>
      <c r="M179" s="143" t="s">
        <v>1</v>
      </c>
      <c r="N179" s="144" t="s">
        <v>41</v>
      </c>
      <c r="P179" s="145">
        <f>O179*H179</f>
        <v>0</v>
      </c>
      <c r="Q179" s="145">
        <v>3.0000000000000001E-5</v>
      </c>
      <c r="R179" s="145">
        <f>Q179*H179</f>
        <v>4.0200000000000001E-3</v>
      </c>
      <c r="S179" s="145">
        <v>0</v>
      </c>
      <c r="T179" s="146">
        <f>S179*H179</f>
        <v>0</v>
      </c>
      <c r="AR179" s="147" t="s">
        <v>217</v>
      </c>
      <c r="AT179" s="147" t="s">
        <v>193</v>
      </c>
      <c r="AU179" s="147" t="s">
        <v>85</v>
      </c>
      <c r="AY179" s="17" t="s">
        <v>190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7" t="s">
        <v>83</v>
      </c>
      <c r="BK179" s="148">
        <f>ROUND(I179*H179,2)</f>
        <v>0</v>
      </c>
      <c r="BL179" s="17" t="s">
        <v>217</v>
      </c>
      <c r="BM179" s="147" t="s">
        <v>1920</v>
      </c>
    </row>
    <row r="180" spans="2:65" s="1" customFormat="1">
      <c r="B180" s="32"/>
      <c r="D180" s="149" t="s">
        <v>200</v>
      </c>
      <c r="F180" s="150" t="s">
        <v>1921</v>
      </c>
      <c r="I180" s="151"/>
      <c r="L180" s="32"/>
      <c r="M180" s="152"/>
      <c r="T180" s="56"/>
      <c r="AT180" s="17" t="s">
        <v>200</v>
      </c>
      <c r="AU180" s="17" t="s">
        <v>85</v>
      </c>
    </row>
    <row r="181" spans="2:65" s="12" customFormat="1">
      <c r="B181" s="160"/>
      <c r="D181" s="153" t="s">
        <v>256</v>
      </c>
      <c r="E181" s="161" t="s">
        <v>1</v>
      </c>
      <c r="F181" s="162" t="s">
        <v>1922</v>
      </c>
      <c r="H181" s="163">
        <v>134</v>
      </c>
      <c r="I181" s="164"/>
      <c r="L181" s="160"/>
      <c r="M181" s="165"/>
      <c r="T181" s="166"/>
      <c r="AT181" s="161" t="s">
        <v>256</v>
      </c>
      <c r="AU181" s="161" t="s">
        <v>85</v>
      </c>
      <c r="AV181" s="12" t="s">
        <v>85</v>
      </c>
      <c r="AW181" s="12" t="s">
        <v>32</v>
      </c>
      <c r="AX181" s="12" t="s">
        <v>83</v>
      </c>
      <c r="AY181" s="161" t="s">
        <v>190</v>
      </c>
    </row>
    <row r="182" spans="2:65" s="1" customFormat="1" ht="24.2" customHeight="1">
      <c r="B182" s="32"/>
      <c r="C182" s="136" t="s">
        <v>7</v>
      </c>
      <c r="D182" s="136" t="s">
        <v>193</v>
      </c>
      <c r="E182" s="137" t="s">
        <v>1923</v>
      </c>
      <c r="F182" s="138" t="s">
        <v>1924</v>
      </c>
      <c r="G182" s="139" t="s">
        <v>435</v>
      </c>
      <c r="H182" s="140">
        <v>620.5</v>
      </c>
      <c r="I182" s="141"/>
      <c r="J182" s="142">
        <f>ROUND(I182*H182,2)</f>
        <v>0</v>
      </c>
      <c r="K182" s="138" t="s">
        <v>197</v>
      </c>
      <c r="L182" s="32"/>
      <c r="M182" s="143" t="s">
        <v>1</v>
      </c>
      <c r="N182" s="144" t="s">
        <v>41</v>
      </c>
      <c r="P182" s="145">
        <f>O182*H182</f>
        <v>0</v>
      </c>
      <c r="Q182" s="145">
        <v>1.4999999999999999E-4</v>
      </c>
      <c r="R182" s="145">
        <f>Q182*H182</f>
        <v>9.3074999999999991E-2</v>
      </c>
      <c r="S182" s="145">
        <v>0</v>
      </c>
      <c r="T182" s="146">
        <f>S182*H182</f>
        <v>0</v>
      </c>
      <c r="AR182" s="147" t="s">
        <v>217</v>
      </c>
      <c r="AT182" s="147" t="s">
        <v>193</v>
      </c>
      <c r="AU182" s="147" t="s">
        <v>85</v>
      </c>
      <c r="AY182" s="17" t="s">
        <v>190</v>
      </c>
      <c r="BE182" s="148">
        <f>IF(N182="základní",J182,0)</f>
        <v>0</v>
      </c>
      <c r="BF182" s="148">
        <f>IF(N182="snížená",J182,0)</f>
        <v>0</v>
      </c>
      <c r="BG182" s="148">
        <f>IF(N182="zákl. přenesená",J182,0)</f>
        <v>0</v>
      </c>
      <c r="BH182" s="148">
        <f>IF(N182="sníž. přenesená",J182,0)</f>
        <v>0</v>
      </c>
      <c r="BI182" s="148">
        <f>IF(N182="nulová",J182,0)</f>
        <v>0</v>
      </c>
      <c r="BJ182" s="17" t="s">
        <v>83</v>
      </c>
      <c r="BK182" s="148">
        <f>ROUND(I182*H182,2)</f>
        <v>0</v>
      </c>
      <c r="BL182" s="17" t="s">
        <v>217</v>
      </c>
      <c r="BM182" s="147" t="s">
        <v>1925</v>
      </c>
    </row>
    <row r="183" spans="2:65" s="1" customFormat="1">
      <c r="B183" s="32"/>
      <c r="D183" s="149" t="s">
        <v>200</v>
      </c>
      <c r="F183" s="150" t="s">
        <v>1926</v>
      </c>
      <c r="I183" s="151"/>
      <c r="L183" s="32"/>
      <c r="M183" s="152"/>
      <c r="T183" s="56"/>
      <c r="AT183" s="17" t="s">
        <v>200</v>
      </c>
      <c r="AU183" s="17" t="s">
        <v>85</v>
      </c>
    </row>
    <row r="184" spans="2:65" s="12" customFormat="1">
      <c r="B184" s="160"/>
      <c r="D184" s="153" t="s">
        <v>256</v>
      </c>
      <c r="E184" s="161" t="s">
        <v>1</v>
      </c>
      <c r="F184" s="162" t="s">
        <v>1927</v>
      </c>
      <c r="H184" s="163">
        <v>620.5</v>
      </c>
      <c r="I184" s="164"/>
      <c r="L184" s="160"/>
      <c r="M184" s="165"/>
      <c r="T184" s="166"/>
      <c r="AT184" s="161" t="s">
        <v>256</v>
      </c>
      <c r="AU184" s="161" t="s">
        <v>85</v>
      </c>
      <c r="AV184" s="12" t="s">
        <v>85</v>
      </c>
      <c r="AW184" s="12" t="s">
        <v>32</v>
      </c>
      <c r="AX184" s="12" t="s">
        <v>83</v>
      </c>
      <c r="AY184" s="161" t="s">
        <v>190</v>
      </c>
    </row>
    <row r="185" spans="2:65" s="1" customFormat="1" ht="33" customHeight="1">
      <c r="B185" s="32"/>
      <c r="C185" s="136" t="s">
        <v>281</v>
      </c>
      <c r="D185" s="136" t="s">
        <v>193</v>
      </c>
      <c r="E185" s="137" t="s">
        <v>1928</v>
      </c>
      <c r="F185" s="138" t="s">
        <v>1929</v>
      </c>
      <c r="G185" s="139" t="s">
        <v>435</v>
      </c>
      <c r="H185" s="140">
        <v>243.5</v>
      </c>
      <c r="I185" s="141"/>
      <c r="J185" s="142">
        <f>ROUND(I185*H185,2)</f>
        <v>0</v>
      </c>
      <c r="K185" s="138" t="s">
        <v>197</v>
      </c>
      <c r="L185" s="32"/>
      <c r="M185" s="143" t="s">
        <v>1</v>
      </c>
      <c r="N185" s="144" t="s">
        <v>41</v>
      </c>
      <c r="P185" s="145">
        <f>O185*H185</f>
        <v>0</v>
      </c>
      <c r="Q185" s="145">
        <v>5.0000000000000002E-5</v>
      </c>
      <c r="R185" s="145">
        <f>Q185*H185</f>
        <v>1.2175E-2</v>
      </c>
      <c r="S185" s="145">
        <v>0</v>
      </c>
      <c r="T185" s="146">
        <f>S185*H185</f>
        <v>0</v>
      </c>
      <c r="AR185" s="147" t="s">
        <v>217</v>
      </c>
      <c r="AT185" s="147" t="s">
        <v>193</v>
      </c>
      <c r="AU185" s="147" t="s">
        <v>85</v>
      </c>
      <c r="AY185" s="17" t="s">
        <v>190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7" t="s">
        <v>83</v>
      </c>
      <c r="BK185" s="148">
        <f>ROUND(I185*H185,2)</f>
        <v>0</v>
      </c>
      <c r="BL185" s="17" t="s">
        <v>217</v>
      </c>
      <c r="BM185" s="147" t="s">
        <v>1930</v>
      </c>
    </row>
    <row r="186" spans="2:65" s="1" customFormat="1">
      <c r="B186" s="32"/>
      <c r="D186" s="149" t="s">
        <v>200</v>
      </c>
      <c r="F186" s="150" t="s">
        <v>1931</v>
      </c>
      <c r="I186" s="151"/>
      <c r="L186" s="32"/>
      <c r="M186" s="152"/>
      <c r="T186" s="56"/>
      <c r="AT186" s="17" t="s">
        <v>200</v>
      </c>
      <c r="AU186" s="17" t="s">
        <v>85</v>
      </c>
    </row>
    <row r="187" spans="2:65" s="12" customFormat="1">
      <c r="B187" s="160"/>
      <c r="D187" s="153" t="s">
        <v>256</v>
      </c>
      <c r="E187" s="161" t="s">
        <v>1</v>
      </c>
      <c r="F187" s="162" t="s">
        <v>1932</v>
      </c>
      <c r="H187" s="163">
        <v>243.5</v>
      </c>
      <c r="I187" s="164"/>
      <c r="L187" s="160"/>
      <c r="M187" s="165"/>
      <c r="T187" s="166"/>
      <c r="AT187" s="161" t="s">
        <v>256</v>
      </c>
      <c r="AU187" s="161" t="s">
        <v>85</v>
      </c>
      <c r="AV187" s="12" t="s">
        <v>85</v>
      </c>
      <c r="AW187" s="12" t="s">
        <v>32</v>
      </c>
      <c r="AX187" s="12" t="s">
        <v>83</v>
      </c>
      <c r="AY187" s="161" t="s">
        <v>190</v>
      </c>
    </row>
    <row r="188" spans="2:65" s="1" customFormat="1" ht="33" customHeight="1">
      <c r="B188" s="32"/>
      <c r="C188" s="136" t="s">
        <v>343</v>
      </c>
      <c r="D188" s="136" t="s">
        <v>193</v>
      </c>
      <c r="E188" s="137" t="s">
        <v>1933</v>
      </c>
      <c r="F188" s="138" t="s">
        <v>1934</v>
      </c>
      <c r="G188" s="139" t="s">
        <v>253</v>
      </c>
      <c r="H188" s="140">
        <v>106.4</v>
      </c>
      <c r="I188" s="141"/>
      <c r="J188" s="142">
        <f>ROUND(I188*H188,2)</f>
        <v>0</v>
      </c>
      <c r="K188" s="138" t="s">
        <v>197</v>
      </c>
      <c r="L188" s="32"/>
      <c r="M188" s="143" t="s">
        <v>1</v>
      </c>
      <c r="N188" s="144" t="s">
        <v>41</v>
      </c>
      <c r="P188" s="145">
        <f>O188*H188</f>
        <v>0</v>
      </c>
      <c r="Q188" s="145">
        <v>5.9999999999999995E-4</v>
      </c>
      <c r="R188" s="145">
        <f>Q188*H188</f>
        <v>6.3839999999999994E-2</v>
      </c>
      <c r="S188" s="145">
        <v>0</v>
      </c>
      <c r="T188" s="146">
        <f>S188*H188</f>
        <v>0</v>
      </c>
      <c r="AR188" s="147" t="s">
        <v>217</v>
      </c>
      <c r="AT188" s="147" t="s">
        <v>193</v>
      </c>
      <c r="AU188" s="147" t="s">
        <v>85</v>
      </c>
      <c r="AY188" s="17" t="s">
        <v>190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83</v>
      </c>
      <c r="BK188" s="148">
        <f>ROUND(I188*H188,2)</f>
        <v>0</v>
      </c>
      <c r="BL188" s="17" t="s">
        <v>217</v>
      </c>
      <c r="BM188" s="147" t="s">
        <v>1935</v>
      </c>
    </row>
    <row r="189" spans="2:65" s="1" customFormat="1">
      <c r="B189" s="32"/>
      <c r="D189" s="149" t="s">
        <v>200</v>
      </c>
      <c r="F189" s="150" t="s">
        <v>1936</v>
      </c>
      <c r="I189" s="151"/>
      <c r="L189" s="32"/>
      <c r="M189" s="152"/>
      <c r="T189" s="56"/>
      <c r="AT189" s="17" t="s">
        <v>200</v>
      </c>
      <c r="AU189" s="17" t="s">
        <v>85</v>
      </c>
    </row>
    <row r="190" spans="2:65" s="12" customFormat="1">
      <c r="B190" s="160"/>
      <c r="D190" s="153" t="s">
        <v>256</v>
      </c>
      <c r="E190" s="161" t="s">
        <v>1</v>
      </c>
      <c r="F190" s="162" t="s">
        <v>1937</v>
      </c>
      <c r="H190" s="163">
        <v>106.4</v>
      </c>
      <c r="I190" s="164"/>
      <c r="L190" s="160"/>
      <c r="M190" s="165"/>
      <c r="T190" s="166"/>
      <c r="AT190" s="161" t="s">
        <v>256</v>
      </c>
      <c r="AU190" s="161" t="s">
        <v>85</v>
      </c>
      <c r="AV190" s="12" t="s">
        <v>85</v>
      </c>
      <c r="AW190" s="12" t="s">
        <v>32</v>
      </c>
      <c r="AX190" s="12" t="s">
        <v>83</v>
      </c>
      <c r="AY190" s="161" t="s">
        <v>190</v>
      </c>
    </row>
    <row r="191" spans="2:65" s="1" customFormat="1" ht="33" customHeight="1">
      <c r="B191" s="32"/>
      <c r="C191" s="136" t="s">
        <v>588</v>
      </c>
      <c r="D191" s="136" t="s">
        <v>193</v>
      </c>
      <c r="E191" s="137" t="s">
        <v>1938</v>
      </c>
      <c r="F191" s="138" t="s">
        <v>1939</v>
      </c>
      <c r="G191" s="139" t="s">
        <v>435</v>
      </c>
      <c r="H191" s="140">
        <v>562</v>
      </c>
      <c r="I191" s="141"/>
      <c r="J191" s="142">
        <f>ROUND(I191*H191,2)</f>
        <v>0</v>
      </c>
      <c r="K191" s="138" t="s">
        <v>197</v>
      </c>
      <c r="L191" s="32"/>
      <c r="M191" s="143" t="s">
        <v>1</v>
      </c>
      <c r="N191" s="144" t="s">
        <v>41</v>
      </c>
      <c r="P191" s="145">
        <f>O191*H191</f>
        <v>0</v>
      </c>
      <c r="Q191" s="145">
        <v>3.3E-4</v>
      </c>
      <c r="R191" s="145">
        <f>Q191*H191</f>
        <v>0.18545999999999999</v>
      </c>
      <c r="S191" s="145">
        <v>0</v>
      </c>
      <c r="T191" s="146">
        <f>S191*H191</f>
        <v>0</v>
      </c>
      <c r="AR191" s="147" t="s">
        <v>217</v>
      </c>
      <c r="AT191" s="147" t="s">
        <v>193</v>
      </c>
      <c r="AU191" s="147" t="s">
        <v>85</v>
      </c>
      <c r="AY191" s="17" t="s">
        <v>190</v>
      </c>
      <c r="BE191" s="148">
        <f>IF(N191="základní",J191,0)</f>
        <v>0</v>
      </c>
      <c r="BF191" s="148">
        <f>IF(N191="snížená",J191,0)</f>
        <v>0</v>
      </c>
      <c r="BG191" s="148">
        <f>IF(N191="zákl. přenesená",J191,0)</f>
        <v>0</v>
      </c>
      <c r="BH191" s="148">
        <f>IF(N191="sníž. přenesená",J191,0)</f>
        <v>0</v>
      </c>
      <c r="BI191" s="148">
        <f>IF(N191="nulová",J191,0)</f>
        <v>0</v>
      </c>
      <c r="BJ191" s="17" t="s">
        <v>83</v>
      </c>
      <c r="BK191" s="148">
        <f>ROUND(I191*H191,2)</f>
        <v>0</v>
      </c>
      <c r="BL191" s="17" t="s">
        <v>217</v>
      </c>
      <c r="BM191" s="147" t="s">
        <v>1940</v>
      </c>
    </row>
    <row r="192" spans="2:65" s="1" customFormat="1">
      <c r="B192" s="32"/>
      <c r="D192" s="149" t="s">
        <v>200</v>
      </c>
      <c r="F192" s="150" t="s">
        <v>1941</v>
      </c>
      <c r="I192" s="151"/>
      <c r="L192" s="32"/>
      <c r="M192" s="152"/>
      <c r="T192" s="56"/>
      <c r="AT192" s="17" t="s">
        <v>200</v>
      </c>
      <c r="AU192" s="17" t="s">
        <v>85</v>
      </c>
    </row>
    <row r="193" spans="2:65" s="13" customFormat="1">
      <c r="B193" s="167"/>
      <c r="D193" s="153" t="s">
        <v>256</v>
      </c>
      <c r="E193" s="168" t="s">
        <v>1</v>
      </c>
      <c r="F193" s="169" t="s">
        <v>1942</v>
      </c>
      <c r="H193" s="168" t="s">
        <v>1</v>
      </c>
      <c r="I193" s="170"/>
      <c r="L193" s="167"/>
      <c r="M193" s="171"/>
      <c r="T193" s="172"/>
      <c r="AT193" s="168" t="s">
        <v>256</v>
      </c>
      <c r="AU193" s="168" t="s">
        <v>85</v>
      </c>
      <c r="AV193" s="13" t="s">
        <v>83</v>
      </c>
      <c r="AW193" s="13" t="s">
        <v>32</v>
      </c>
      <c r="AX193" s="13" t="s">
        <v>76</v>
      </c>
      <c r="AY193" s="168" t="s">
        <v>190</v>
      </c>
    </row>
    <row r="194" spans="2:65" s="12" customFormat="1">
      <c r="B194" s="160"/>
      <c r="D194" s="153" t="s">
        <v>256</v>
      </c>
      <c r="E194" s="161" t="s">
        <v>1</v>
      </c>
      <c r="F194" s="162" t="s">
        <v>1943</v>
      </c>
      <c r="H194" s="163">
        <v>43</v>
      </c>
      <c r="I194" s="164"/>
      <c r="L194" s="160"/>
      <c r="M194" s="165"/>
      <c r="T194" s="166"/>
      <c r="AT194" s="161" t="s">
        <v>256</v>
      </c>
      <c r="AU194" s="161" t="s">
        <v>85</v>
      </c>
      <c r="AV194" s="12" t="s">
        <v>85</v>
      </c>
      <c r="AW194" s="12" t="s">
        <v>32</v>
      </c>
      <c r="AX194" s="12" t="s">
        <v>76</v>
      </c>
      <c r="AY194" s="161" t="s">
        <v>190</v>
      </c>
    </row>
    <row r="195" spans="2:65" s="12" customFormat="1">
      <c r="B195" s="160"/>
      <c r="D195" s="153" t="s">
        <v>256</v>
      </c>
      <c r="E195" s="161" t="s">
        <v>1</v>
      </c>
      <c r="F195" s="162" t="s">
        <v>1944</v>
      </c>
      <c r="H195" s="163">
        <v>19</v>
      </c>
      <c r="I195" s="164"/>
      <c r="L195" s="160"/>
      <c r="M195" s="165"/>
      <c r="T195" s="166"/>
      <c r="AT195" s="161" t="s">
        <v>256</v>
      </c>
      <c r="AU195" s="161" t="s">
        <v>85</v>
      </c>
      <c r="AV195" s="12" t="s">
        <v>85</v>
      </c>
      <c r="AW195" s="12" t="s">
        <v>32</v>
      </c>
      <c r="AX195" s="12" t="s">
        <v>76</v>
      </c>
      <c r="AY195" s="161" t="s">
        <v>190</v>
      </c>
    </row>
    <row r="196" spans="2:65" s="12" customFormat="1">
      <c r="B196" s="160"/>
      <c r="D196" s="153" t="s">
        <v>256</v>
      </c>
      <c r="E196" s="161" t="s">
        <v>1</v>
      </c>
      <c r="F196" s="162" t="s">
        <v>1945</v>
      </c>
      <c r="H196" s="163">
        <v>25</v>
      </c>
      <c r="I196" s="164"/>
      <c r="L196" s="160"/>
      <c r="M196" s="165"/>
      <c r="T196" s="166"/>
      <c r="AT196" s="161" t="s">
        <v>256</v>
      </c>
      <c r="AU196" s="161" t="s">
        <v>85</v>
      </c>
      <c r="AV196" s="12" t="s">
        <v>85</v>
      </c>
      <c r="AW196" s="12" t="s">
        <v>32</v>
      </c>
      <c r="AX196" s="12" t="s">
        <v>76</v>
      </c>
      <c r="AY196" s="161" t="s">
        <v>190</v>
      </c>
    </row>
    <row r="197" spans="2:65" s="15" customFormat="1">
      <c r="B197" s="193"/>
      <c r="D197" s="153" t="s">
        <v>256</v>
      </c>
      <c r="E197" s="194" t="s">
        <v>1</v>
      </c>
      <c r="F197" s="195" t="s">
        <v>640</v>
      </c>
      <c r="H197" s="196">
        <v>87</v>
      </c>
      <c r="I197" s="197"/>
      <c r="L197" s="193"/>
      <c r="M197" s="198"/>
      <c r="T197" s="199"/>
      <c r="AT197" s="194" t="s">
        <v>256</v>
      </c>
      <c r="AU197" s="194" t="s">
        <v>85</v>
      </c>
      <c r="AV197" s="15" t="s">
        <v>209</v>
      </c>
      <c r="AW197" s="15" t="s">
        <v>32</v>
      </c>
      <c r="AX197" s="15" t="s">
        <v>76</v>
      </c>
      <c r="AY197" s="194" t="s">
        <v>190</v>
      </c>
    </row>
    <row r="198" spans="2:65" s="12" customFormat="1">
      <c r="B198" s="160"/>
      <c r="D198" s="153" t="s">
        <v>256</v>
      </c>
      <c r="E198" s="161" t="s">
        <v>1</v>
      </c>
      <c r="F198" s="162" t="s">
        <v>1946</v>
      </c>
      <c r="H198" s="163">
        <v>83.5</v>
      </c>
      <c r="I198" s="164"/>
      <c r="L198" s="160"/>
      <c r="M198" s="165"/>
      <c r="T198" s="166"/>
      <c r="AT198" s="161" t="s">
        <v>256</v>
      </c>
      <c r="AU198" s="161" t="s">
        <v>85</v>
      </c>
      <c r="AV198" s="12" t="s">
        <v>85</v>
      </c>
      <c r="AW198" s="12" t="s">
        <v>32</v>
      </c>
      <c r="AX198" s="12" t="s">
        <v>76</v>
      </c>
      <c r="AY198" s="161" t="s">
        <v>190</v>
      </c>
    </row>
    <row r="199" spans="2:65" s="12" customFormat="1">
      <c r="B199" s="160"/>
      <c r="D199" s="153" t="s">
        <v>256</v>
      </c>
      <c r="E199" s="161" t="s">
        <v>1</v>
      </c>
      <c r="F199" s="162" t="s">
        <v>1947</v>
      </c>
      <c r="H199" s="163">
        <v>49.5</v>
      </c>
      <c r="I199" s="164"/>
      <c r="L199" s="160"/>
      <c r="M199" s="165"/>
      <c r="T199" s="166"/>
      <c r="AT199" s="161" t="s">
        <v>256</v>
      </c>
      <c r="AU199" s="161" t="s">
        <v>85</v>
      </c>
      <c r="AV199" s="12" t="s">
        <v>85</v>
      </c>
      <c r="AW199" s="12" t="s">
        <v>32</v>
      </c>
      <c r="AX199" s="12" t="s">
        <v>76</v>
      </c>
      <c r="AY199" s="161" t="s">
        <v>190</v>
      </c>
    </row>
    <row r="200" spans="2:65" s="12" customFormat="1">
      <c r="B200" s="160"/>
      <c r="D200" s="153" t="s">
        <v>256</v>
      </c>
      <c r="E200" s="161" t="s">
        <v>1</v>
      </c>
      <c r="F200" s="162" t="s">
        <v>1948</v>
      </c>
      <c r="H200" s="163">
        <v>324</v>
      </c>
      <c r="I200" s="164"/>
      <c r="L200" s="160"/>
      <c r="M200" s="165"/>
      <c r="T200" s="166"/>
      <c r="AT200" s="161" t="s">
        <v>256</v>
      </c>
      <c r="AU200" s="161" t="s">
        <v>85</v>
      </c>
      <c r="AV200" s="12" t="s">
        <v>85</v>
      </c>
      <c r="AW200" s="12" t="s">
        <v>32</v>
      </c>
      <c r="AX200" s="12" t="s">
        <v>76</v>
      </c>
      <c r="AY200" s="161" t="s">
        <v>190</v>
      </c>
    </row>
    <row r="201" spans="2:65" s="12" customFormat="1">
      <c r="B201" s="160"/>
      <c r="D201" s="153" t="s">
        <v>256</v>
      </c>
      <c r="E201" s="161" t="s">
        <v>1</v>
      </c>
      <c r="F201" s="162" t="s">
        <v>1949</v>
      </c>
      <c r="H201" s="163">
        <v>18</v>
      </c>
      <c r="I201" s="164"/>
      <c r="L201" s="160"/>
      <c r="M201" s="165"/>
      <c r="T201" s="166"/>
      <c r="AT201" s="161" t="s">
        <v>256</v>
      </c>
      <c r="AU201" s="161" t="s">
        <v>85</v>
      </c>
      <c r="AV201" s="12" t="s">
        <v>85</v>
      </c>
      <c r="AW201" s="12" t="s">
        <v>32</v>
      </c>
      <c r="AX201" s="12" t="s">
        <v>76</v>
      </c>
      <c r="AY201" s="161" t="s">
        <v>190</v>
      </c>
    </row>
    <row r="202" spans="2:65" s="14" customFormat="1">
      <c r="B202" s="173"/>
      <c r="D202" s="153" t="s">
        <v>256</v>
      </c>
      <c r="E202" s="174" t="s">
        <v>1</v>
      </c>
      <c r="F202" s="175" t="s">
        <v>267</v>
      </c>
      <c r="H202" s="176">
        <v>562</v>
      </c>
      <c r="I202" s="177"/>
      <c r="L202" s="173"/>
      <c r="M202" s="178"/>
      <c r="T202" s="179"/>
      <c r="AT202" s="174" t="s">
        <v>256</v>
      </c>
      <c r="AU202" s="174" t="s">
        <v>85</v>
      </c>
      <c r="AV202" s="14" t="s">
        <v>217</v>
      </c>
      <c r="AW202" s="14" t="s">
        <v>32</v>
      </c>
      <c r="AX202" s="14" t="s">
        <v>83</v>
      </c>
      <c r="AY202" s="174" t="s">
        <v>190</v>
      </c>
    </row>
    <row r="203" spans="2:65" s="1" customFormat="1" ht="33" customHeight="1">
      <c r="B203" s="32"/>
      <c r="C203" s="136" t="s">
        <v>595</v>
      </c>
      <c r="D203" s="136" t="s">
        <v>193</v>
      </c>
      <c r="E203" s="137" t="s">
        <v>1950</v>
      </c>
      <c r="F203" s="138" t="s">
        <v>1951</v>
      </c>
      <c r="G203" s="139" t="s">
        <v>435</v>
      </c>
      <c r="H203" s="140">
        <v>134</v>
      </c>
      <c r="I203" s="141"/>
      <c r="J203" s="142">
        <f>ROUND(I203*H203,2)</f>
        <v>0</v>
      </c>
      <c r="K203" s="138" t="s">
        <v>197</v>
      </c>
      <c r="L203" s="32"/>
      <c r="M203" s="143" t="s">
        <v>1</v>
      </c>
      <c r="N203" s="144" t="s">
        <v>41</v>
      </c>
      <c r="P203" s="145">
        <f>O203*H203</f>
        <v>0</v>
      </c>
      <c r="Q203" s="145">
        <v>1.1E-4</v>
      </c>
      <c r="R203" s="145">
        <f>Q203*H203</f>
        <v>1.4740000000000001E-2</v>
      </c>
      <c r="S203" s="145">
        <v>0</v>
      </c>
      <c r="T203" s="146">
        <f>S203*H203</f>
        <v>0</v>
      </c>
      <c r="AR203" s="147" t="s">
        <v>217</v>
      </c>
      <c r="AT203" s="147" t="s">
        <v>193</v>
      </c>
      <c r="AU203" s="147" t="s">
        <v>85</v>
      </c>
      <c r="AY203" s="17" t="s">
        <v>190</v>
      </c>
      <c r="BE203" s="148">
        <f>IF(N203="základní",J203,0)</f>
        <v>0</v>
      </c>
      <c r="BF203" s="148">
        <f>IF(N203="snížená",J203,0)</f>
        <v>0</v>
      </c>
      <c r="BG203" s="148">
        <f>IF(N203="zákl. přenesená",J203,0)</f>
        <v>0</v>
      </c>
      <c r="BH203" s="148">
        <f>IF(N203="sníž. přenesená",J203,0)</f>
        <v>0</v>
      </c>
      <c r="BI203" s="148">
        <f>IF(N203="nulová",J203,0)</f>
        <v>0</v>
      </c>
      <c r="BJ203" s="17" t="s">
        <v>83</v>
      </c>
      <c r="BK203" s="148">
        <f>ROUND(I203*H203,2)</f>
        <v>0</v>
      </c>
      <c r="BL203" s="17" t="s">
        <v>217</v>
      </c>
      <c r="BM203" s="147" t="s">
        <v>1952</v>
      </c>
    </row>
    <row r="204" spans="2:65" s="1" customFormat="1">
      <c r="B204" s="32"/>
      <c r="D204" s="149" t="s">
        <v>200</v>
      </c>
      <c r="F204" s="150" t="s">
        <v>1953</v>
      </c>
      <c r="I204" s="151"/>
      <c r="L204" s="32"/>
      <c r="M204" s="152"/>
      <c r="T204" s="56"/>
      <c r="AT204" s="17" t="s">
        <v>200</v>
      </c>
      <c r="AU204" s="17" t="s">
        <v>85</v>
      </c>
    </row>
    <row r="205" spans="2:65" s="12" customFormat="1">
      <c r="B205" s="160"/>
      <c r="D205" s="153" t="s">
        <v>256</v>
      </c>
      <c r="E205" s="161" t="s">
        <v>1</v>
      </c>
      <c r="F205" s="162" t="s">
        <v>1954</v>
      </c>
      <c r="H205" s="163">
        <v>116</v>
      </c>
      <c r="I205" s="164"/>
      <c r="L205" s="160"/>
      <c r="M205" s="165"/>
      <c r="T205" s="166"/>
      <c r="AT205" s="161" t="s">
        <v>256</v>
      </c>
      <c r="AU205" s="161" t="s">
        <v>85</v>
      </c>
      <c r="AV205" s="12" t="s">
        <v>85</v>
      </c>
      <c r="AW205" s="12" t="s">
        <v>32</v>
      </c>
      <c r="AX205" s="12" t="s">
        <v>76</v>
      </c>
      <c r="AY205" s="161" t="s">
        <v>190</v>
      </c>
    </row>
    <row r="206" spans="2:65" s="12" customFormat="1">
      <c r="B206" s="160"/>
      <c r="D206" s="153" t="s">
        <v>256</v>
      </c>
      <c r="E206" s="161" t="s">
        <v>1</v>
      </c>
      <c r="F206" s="162" t="s">
        <v>1955</v>
      </c>
      <c r="H206" s="163">
        <v>18</v>
      </c>
      <c r="I206" s="164"/>
      <c r="L206" s="160"/>
      <c r="M206" s="165"/>
      <c r="T206" s="166"/>
      <c r="AT206" s="161" t="s">
        <v>256</v>
      </c>
      <c r="AU206" s="161" t="s">
        <v>85</v>
      </c>
      <c r="AV206" s="12" t="s">
        <v>85</v>
      </c>
      <c r="AW206" s="12" t="s">
        <v>32</v>
      </c>
      <c r="AX206" s="12" t="s">
        <v>76</v>
      </c>
      <c r="AY206" s="161" t="s">
        <v>190</v>
      </c>
    </row>
    <row r="207" spans="2:65" s="14" customFormat="1">
      <c r="B207" s="173"/>
      <c r="D207" s="153" t="s">
        <v>256</v>
      </c>
      <c r="E207" s="174" t="s">
        <v>1</v>
      </c>
      <c r="F207" s="175" t="s">
        <v>267</v>
      </c>
      <c r="H207" s="176">
        <v>134</v>
      </c>
      <c r="I207" s="177"/>
      <c r="L207" s="173"/>
      <c r="M207" s="178"/>
      <c r="T207" s="179"/>
      <c r="AT207" s="174" t="s">
        <v>256</v>
      </c>
      <c r="AU207" s="174" t="s">
        <v>85</v>
      </c>
      <c r="AV207" s="14" t="s">
        <v>217</v>
      </c>
      <c r="AW207" s="14" t="s">
        <v>32</v>
      </c>
      <c r="AX207" s="14" t="s">
        <v>83</v>
      </c>
      <c r="AY207" s="174" t="s">
        <v>190</v>
      </c>
    </row>
    <row r="208" spans="2:65" s="1" customFormat="1" ht="33" customHeight="1">
      <c r="B208" s="32"/>
      <c r="C208" s="136" t="s">
        <v>377</v>
      </c>
      <c r="D208" s="136" t="s">
        <v>193</v>
      </c>
      <c r="E208" s="137" t="s">
        <v>1956</v>
      </c>
      <c r="F208" s="138" t="s">
        <v>1957</v>
      </c>
      <c r="G208" s="139" t="s">
        <v>435</v>
      </c>
      <c r="H208" s="140">
        <v>620.5</v>
      </c>
      <c r="I208" s="141"/>
      <c r="J208" s="142">
        <f>ROUND(I208*H208,2)</f>
        <v>0</v>
      </c>
      <c r="K208" s="138" t="s">
        <v>197</v>
      </c>
      <c r="L208" s="32"/>
      <c r="M208" s="143" t="s">
        <v>1</v>
      </c>
      <c r="N208" s="144" t="s">
        <v>41</v>
      </c>
      <c r="P208" s="145">
        <f>O208*H208</f>
        <v>0</v>
      </c>
      <c r="Q208" s="145">
        <v>6.4999999999999997E-4</v>
      </c>
      <c r="R208" s="145">
        <f>Q208*H208</f>
        <v>0.40332499999999999</v>
      </c>
      <c r="S208" s="145">
        <v>0</v>
      </c>
      <c r="T208" s="146">
        <f>S208*H208</f>
        <v>0</v>
      </c>
      <c r="AR208" s="147" t="s">
        <v>217</v>
      </c>
      <c r="AT208" s="147" t="s">
        <v>193</v>
      </c>
      <c r="AU208" s="147" t="s">
        <v>85</v>
      </c>
      <c r="AY208" s="17" t="s">
        <v>190</v>
      </c>
      <c r="BE208" s="148">
        <f>IF(N208="základní",J208,0)</f>
        <v>0</v>
      </c>
      <c r="BF208" s="148">
        <f>IF(N208="snížená",J208,0)</f>
        <v>0</v>
      </c>
      <c r="BG208" s="148">
        <f>IF(N208="zákl. přenesená",J208,0)</f>
        <v>0</v>
      </c>
      <c r="BH208" s="148">
        <f>IF(N208="sníž. přenesená",J208,0)</f>
        <v>0</v>
      </c>
      <c r="BI208" s="148">
        <f>IF(N208="nulová",J208,0)</f>
        <v>0</v>
      </c>
      <c r="BJ208" s="17" t="s">
        <v>83</v>
      </c>
      <c r="BK208" s="148">
        <f>ROUND(I208*H208,2)</f>
        <v>0</v>
      </c>
      <c r="BL208" s="17" t="s">
        <v>217</v>
      </c>
      <c r="BM208" s="147" t="s">
        <v>1958</v>
      </c>
    </row>
    <row r="209" spans="2:65" s="1" customFormat="1">
      <c r="B209" s="32"/>
      <c r="D209" s="149" t="s">
        <v>200</v>
      </c>
      <c r="F209" s="150" t="s">
        <v>1959</v>
      </c>
      <c r="I209" s="151"/>
      <c r="L209" s="32"/>
      <c r="M209" s="152"/>
      <c r="T209" s="56"/>
      <c r="AT209" s="17" t="s">
        <v>200</v>
      </c>
      <c r="AU209" s="17" t="s">
        <v>85</v>
      </c>
    </row>
    <row r="210" spans="2:65" s="13" customFormat="1">
      <c r="B210" s="167"/>
      <c r="D210" s="153" t="s">
        <v>256</v>
      </c>
      <c r="E210" s="168" t="s">
        <v>1</v>
      </c>
      <c r="F210" s="169" t="s">
        <v>1960</v>
      </c>
      <c r="H210" s="168" t="s">
        <v>1</v>
      </c>
      <c r="I210" s="170"/>
      <c r="L210" s="167"/>
      <c r="M210" s="171"/>
      <c r="T210" s="172"/>
      <c r="AT210" s="168" t="s">
        <v>256</v>
      </c>
      <c r="AU210" s="168" t="s">
        <v>85</v>
      </c>
      <c r="AV210" s="13" t="s">
        <v>83</v>
      </c>
      <c r="AW210" s="13" t="s">
        <v>32</v>
      </c>
      <c r="AX210" s="13" t="s">
        <v>76</v>
      </c>
      <c r="AY210" s="168" t="s">
        <v>190</v>
      </c>
    </row>
    <row r="211" spans="2:65" s="12" customFormat="1">
      <c r="B211" s="160"/>
      <c r="D211" s="153" t="s">
        <v>256</v>
      </c>
      <c r="E211" s="161" t="s">
        <v>1</v>
      </c>
      <c r="F211" s="162" t="s">
        <v>1961</v>
      </c>
      <c r="H211" s="163">
        <v>314.5</v>
      </c>
      <c r="I211" s="164"/>
      <c r="L211" s="160"/>
      <c r="M211" s="165"/>
      <c r="T211" s="166"/>
      <c r="AT211" s="161" t="s">
        <v>256</v>
      </c>
      <c r="AU211" s="161" t="s">
        <v>85</v>
      </c>
      <c r="AV211" s="12" t="s">
        <v>85</v>
      </c>
      <c r="AW211" s="12" t="s">
        <v>32</v>
      </c>
      <c r="AX211" s="12" t="s">
        <v>76</v>
      </c>
      <c r="AY211" s="161" t="s">
        <v>190</v>
      </c>
    </row>
    <row r="212" spans="2:65" s="12" customFormat="1">
      <c r="B212" s="160"/>
      <c r="D212" s="153" t="s">
        <v>256</v>
      </c>
      <c r="E212" s="161" t="s">
        <v>1</v>
      </c>
      <c r="F212" s="162" t="s">
        <v>1962</v>
      </c>
      <c r="H212" s="163">
        <v>46</v>
      </c>
      <c r="I212" s="164"/>
      <c r="L212" s="160"/>
      <c r="M212" s="165"/>
      <c r="T212" s="166"/>
      <c r="AT212" s="161" t="s">
        <v>256</v>
      </c>
      <c r="AU212" s="161" t="s">
        <v>85</v>
      </c>
      <c r="AV212" s="12" t="s">
        <v>85</v>
      </c>
      <c r="AW212" s="12" t="s">
        <v>32</v>
      </c>
      <c r="AX212" s="12" t="s">
        <v>76</v>
      </c>
      <c r="AY212" s="161" t="s">
        <v>190</v>
      </c>
    </row>
    <row r="213" spans="2:65" s="12" customFormat="1">
      <c r="B213" s="160"/>
      <c r="D213" s="153" t="s">
        <v>256</v>
      </c>
      <c r="E213" s="161" t="s">
        <v>1</v>
      </c>
      <c r="F213" s="162" t="s">
        <v>1963</v>
      </c>
      <c r="H213" s="163">
        <v>126</v>
      </c>
      <c r="I213" s="164"/>
      <c r="L213" s="160"/>
      <c r="M213" s="165"/>
      <c r="T213" s="166"/>
      <c r="AT213" s="161" t="s">
        <v>256</v>
      </c>
      <c r="AU213" s="161" t="s">
        <v>85</v>
      </c>
      <c r="AV213" s="12" t="s">
        <v>85</v>
      </c>
      <c r="AW213" s="12" t="s">
        <v>32</v>
      </c>
      <c r="AX213" s="12" t="s">
        <v>76</v>
      </c>
      <c r="AY213" s="161" t="s">
        <v>190</v>
      </c>
    </row>
    <row r="214" spans="2:65" s="12" customFormat="1">
      <c r="B214" s="160"/>
      <c r="D214" s="153" t="s">
        <v>256</v>
      </c>
      <c r="E214" s="161" t="s">
        <v>1</v>
      </c>
      <c r="F214" s="162" t="s">
        <v>1964</v>
      </c>
      <c r="H214" s="163">
        <v>81.5</v>
      </c>
      <c r="I214" s="164"/>
      <c r="L214" s="160"/>
      <c r="M214" s="165"/>
      <c r="T214" s="166"/>
      <c r="AT214" s="161" t="s">
        <v>256</v>
      </c>
      <c r="AU214" s="161" t="s">
        <v>85</v>
      </c>
      <c r="AV214" s="12" t="s">
        <v>85</v>
      </c>
      <c r="AW214" s="12" t="s">
        <v>32</v>
      </c>
      <c r="AX214" s="12" t="s">
        <v>76</v>
      </c>
      <c r="AY214" s="161" t="s">
        <v>190</v>
      </c>
    </row>
    <row r="215" spans="2:65" s="12" customFormat="1">
      <c r="B215" s="160"/>
      <c r="D215" s="153" t="s">
        <v>256</v>
      </c>
      <c r="E215" s="161" t="s">
        <v>1</v>
      </c>
      <c r="F215" s="162" t="s">
        <v>1965</v>
      </c>
      <c r="H215" s="163">
        <v>52.5</v>
      </c>
      <c r="I215" s="164"/>
      <c r="L215" s="160"/>
      <c r="M215" s="165"/>
      <c r="T215" s="166"/>
      <c r="AT215" s="161" t="s">
        <v>256</v>
      </c>
      <c r="AU215" s="161" t="s">
        <v>85</v>
      </c>
      <c r="AV215" s="12" t="s">
        <v>85</v>
      </c>
      <c r="AW215" s="12" t="s">
        <v>32</v>
      </c>
      <c r="AX215" s="12" t="s">
        <v>76</v>
      </c>
      <c r="AY215" s="161" t="s">
        <v>190</v>
      </c>
    </row>
    <row r="216" spans="2:65" s="14" customFormat="1">
      <c r="B216" s="173"/>
      <c r="D216" s="153" t="s">
        <v>256</v>
      </c>
      <c r="E216" s="174" t="s">
        <v>1</v>
      </c>
      <c r="F216" s="175" t="s">
        <v>267</v>
      </c>
      <c r="H216" s="176">
        <v>620.5</v>
      </c>
      <c r="I216" s="177"/>
      <c r="L216" s="173"/>
      <c r="M216" s="178"/>
      <c r="T216" s="179"/>
      <c r="AT216" s="174" t="s">
        <v>256</v>
      </c>
      <c r="AU216" s="174" t="s">
        <v>85</v>
      </c>
      <c r="AV216" s="14" t="s">
        <v>217</v>
      </c>
      <c r="AW216" s="14" t="s">
        <v>32</v>
      </c>
      <c r="AX216" s="14" t="s">
        <v>83</v>
      </c>
      <c r="AY216" s="174" t="s">
        <v>190</v>
      </c>
    </row>
    <row r="217" spans="2:65" s="1" customFormat="1" ht="33" customHeight="1">
      <c r="B217" s="32"/>
      <c r="C217" s="136" t="s">
        <v>608</v>
      </c>
      <c r="D217" s="136" t="s">
        <v>193</v>
      </c>
      <c r="E217" s="137" t="s">
        <v>1966</v>
      </c>
      <c r="F217" s="138" t="s">
        <v>1967</v>
      </c>
      <c r="G217" s="139" t="s">
        <v>435</v>
      </c>
      <c r="H217" s="140">
        <v>243.5</v>
      </c>
      <c r="I217" s="141"/>
      <c r="J217" s="142">
        <f>ROUND(I217*H217,2)</f>
        <v>0</v>
      </c>
      <c r="K217" s="138" t="s">
        <v>197</v>
      </c>
      <c r="L217" s="32"/>
      <c r="M217" s="143" t="s">
        <v>1</v>
      </c>
      <c r="N217" s="144" t="s">
        <v>41</v>
      </c>
      <c r="P217" s="145">
        <f>O217*H217</f>
        <v>0</v>
      </c>
      <c r="Q217" s="145">
        <v>3.8000000000000002E-4</v>
      </c>
      <c r="R217" s="145">
        <f>Q217*H217</f>
        <v>9.2530000000000001E-2</v>
      </c>
      <c r="S217" s="145">
        <v>0</v>
      </c>
      <c r="T217" s="146">
        <f>S217*H217</f>
        <v>0</v>
      </c>
      <c r="AR217" s="147" t="s">
        <v>217</v>
      </c>
      <c r="AT217" s="147" t="s">
        <v>193</v>
      </c>
      <c r="AU217" s="147" t="s">
        <v>85</v>
      </c>
      <c r="AY217" s="17" t="s">
        <v>190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7" t="s">
        <v>83</v>
      </c>
      <c r="BK217" s="148">
        <f>ROUND(I217*H217,2)</f>
        <v>0</v>
      </c>
      <c r="BL217" s="17" t="s">
        <v>217</v>
      </c>
      <c r="BM217" s="147" t="s">
        <v>1968</v>
      </c>
    </row>
    <row r="218" spans="2:65" s="1" customFormat="1">
      <c r="B218" s="32"/>
      <c r="D218" s="149" t="s">
        <v>200</v>
      </c>
      <c r="F218" s="150" t="s">
        <v>1969</v>
      </c>
      <c r="I218" s="151"/>
      <c r="L218" s="32"/>
      <c r="M218" s="152"/>
      <c r="T218" s="56"/>
      <c r="AT218" s="17" t="s">
        <v>200</v>
      </c>
      <c r="AU218" s="17" t="s">
        <v>85</v>
      </c>
    </row>
    <row r="219" spans="2:65" s="13" customFormat="1">
      <c r="B219" s="167"/>
      <c r="D219" s="153" t="s">
        <v>256</v>
      </c>
      <c r="E219" s="168" t="s">
        <v>1</v>
      </c>
      <c r="F219" s="169" t="s">
        <v>1970</v>
      </c>
      <c r="H219" s="168" t="s">
        <v>1</v>
      </c>
      <c r="I219" s="170"/>
      <c r="L219" s="167"/>
      <c r="M219" s="171"/>
      <c r="T219" s="172"/>
      <c r="AT219" s="168" t="s">
        <v>256</v>
      </c>
      <c r="AU219" s="168" t="s">
        <v>85</v>
      </c>
      <c r="AV219" s="13" t="s">
        <v>83</v>
      </c>
      <c r="AW219" s="13" t="s">
        <v>32</v>
      </c>
      <c r="AX219" s="13" t="s">
        <v>76</v>
      </c>
      <c r="AY219" s="168" t="s">
        <v>190</v>
      </c>
    </row>
    <row r="220" spans="2:65" s="12" customFormat="1">
      <c r="B220" s="160"/>
      <c r="D220" s="153" t="s">
        <v>256</v>
      </c>
      <c r="E220" s="161" t="s">
        <v>1</v>
      </c>
      <c r="F220" s="162" t="s">
        <v>1971</v>
      </c>
      <c r="H220" s="163">
        <v>33</v>
      </c>
      <c r="I220" s="164"/>
      <c r="L220" s="160"/>
      <c r="M220" s="165"/>
      <c r="T220" s="166"/>
      <c r="AT220" s="161" t="s">
        <v>256</v>
      </c>
      <c r="AU220" s="161" t="s">
        <v>85</v>
      </c>
      <c r="AV220" s="12" t="s">
        <v>85</v>
      </c>
      <c r="AW220" s="12" t="s">
        <v>32</v>
      </c>
      <c r="AX220" s="12" t="s">
        <v>76</v>
      </c>
      <c r="AY220" s="161" t="s">
        <v>190</v>
      </c>
    </row>
    <row r="221" spans="2:65" s="12" customFormat="1">
      <c r="B221" s="160"/>
      <c r="D221" s="153" t="s">
        <v>256</v>
      </c>
      <c r="E221" s="161" t="s">
        <v>1</v>
      </c>
      <c r="F221" s="162" t="s">
        <v>1972</v>
      </c>
      <c r="H221" s="163">
        <v>88.5</v>
      </c>
      <c r="I221" s="164"/>
      <c r="L221" s="160"/>
      <c r="M221" s="165"/>
      <c r="T221" s="166"/>
      <c r="AT221" s="161" t="s">
        <v>256</v>
      </c>
      <c r="AU221" s="161" t="s">
        <v>85</v>
      </c>
      <c r="AV221" s="12" t="s">
        <v>85</v>
      </c>
      <c r="AW221" s="12" t="s">
        <v>32</v>
      </c>
      <c r="AX221" s="12" t="s">
        <v>76</v>
      </c>
      <c r="AY221" s="161" t="s">
        <v>190</v>
      </c>
    </row>
    <row r="222" spans="2:65" s="12" customFormat="1">
      <c r="B222" s="160"/>
      <c r="D222" s="153" t="s">
        <v>256</v>
      </c>
      <c r="E222" s="161" t="s">
        <v>1</v>
      </c>
      <c r="F222" s="162" t="s">
        <v>1973</v>
      </c>
      <c r="H222" s="163">
        <v>18</v>
      </c>
      <c r="I222" s="164"/>
      <c r="L222" s="160"/>
      <c r="M222" s="165"/>
      <c r="T222" s="166"/>
      <c r="AT222" s="161" t="s">
        <v>256</v>
      </c>
      <c r="AU222" s="161" t="s">
        <v>85</v>
      </c>
      <c r="AV222" s="12" t="s">
        <v>85</v>
      </c>
      <c r="AW222" s="12" t="s">
        <v>32</v>
      </c>
      <c r="AX222" s="12" t="s">
        <v>76</v>
      </c>
      <c r="AY222" s="161" t="s">
        <v>190</v>
      </c>
    </row>
    <row r="223" spans="2:65" s="12" customFormat="1">
      <c r="B223" s="160"/>
      <c r="D223" s="153" t="s">
        <v>256</v>
      </c>
      <c r="E223" s="161" t="s">
        <v>1</v>
      </c>
      <c r="F223" s="162" t="s">
        <v>1974</v>
      </c>
      <c r="H223" s="163">
        <v>46.5</v>
      </c>
      <c r="I223" s="164"/>
      <c r="L223" s="160"/>
      <c r="M223" s="165"/>
      <c r="T223" s="166"/>
      <c r="AT223" s="161" t="s">
        <v>256</v>
      </c>
      <c r="AU223" s="161" t="s">
        <v>85</v>
      </c>
      <c r="AV223" s="12" t="s">
        <v>85</v>
      </c>
      <c r="AW223" s="12" t="s">
        <v>32</v>
      </c>
      <c r="AX223" s="12" t="s">
        <v>76</v>
      </c>
      <c r="AY223" s="161" t="s">
        <v>190</v>
      </c>
    </row>
    <row r="224" spans="2:65" s="15" customFormat="1">
      <c r="B224" s="193"/>
      <c r="D224" s="153" t="s">
        <v>256</v>
      </c>
      <c r="E224" s="194" t="s">
        <v>1</v>
      </c>
      <c r="F224" s="195" t="s">
        <v>640</v>
      </c>
      <c r="H224" s="196">
        <v>186</v>
      </c>
      <c r="I224" s="197"/>
      <c r="L224" s="193"/>
      <c r="M224" s="198"/>
      <c r="T224" s="199"/>
      <c r="AT224" s="194" t="s">
        <v>256</v>
      </c>
      <c r="AU224" s="194" t="s">
        <v>85</v>
      </c>
      <c r="AV224" s="15" t="s">
        <v>209</v>
      </c>
      <c r="AW224" s="15" t="s">
        <v>32</v>
      </c>
      <c r="AX224" s="15" t="s">
        <v>76</v>
      </c>
      <c r="AY224" s="194" t="s">
        <v>190</v>
      </c>
    </row>
    <row r="225" spans="2:65" s="12" customFormat="1">
      <c r="B225" s="160"/>
      <c r="D225" s="153" t="s">
        <v>256</v>
      </c>
      <c r="E225" s="161" t="s">
        <v>1</v>
      </c>
      <c r="F225" s="162" t="s">
        <v>1975</v>
      </c>
      <c r="H225" s="163">
        <v>33.5</v>
      </c>
      <c r="I225" s="164"/>
      <c r="L225" s="160"/>
      <c r="M225" s="165"/>
      <c r="T225" s="166"/>
      <c r="AT225" s="161" t="s">
        <v>256</v>
      </c>
      <c r="AU225" s="161" t="s">
        <v>85</v>
      </c>
      <c r="AV225" s="12" t="s">
        <v>85</v>
      </c>
      <c r="AW225" s="12" t="s">
        <v>32</v>
      </c>
      <c r="AX225" s="12" t="s">
        <v>76</v>
      </c>
      <c r="AY225" s="161" t="s">
        <v>190</v>
      </c>
    </row>
    <row r="226" spans="2:65" s="12" customFormat="1">
      <c r="B226" s="160"/>
      <c r="D226" s="153" t="s">
        <v>256</v>
      </c>
      <c r="E226" s="161" t="s">
        <v>1</v>
      </c>
      <c r="F226" s="162" t="s">
        <v>1976</v>
      </c>
      <c r="H226" s="163">
        <v>24</v>
      </c>
      <c r="I226" s="164"/>
      <c r="L226" s="160"/>
      <c r="M226" s="165"/>
      <c r="T226" s="166"/>
      <c r="AT226" s="161" t="s">
        <v>256</v>
      </c>
      <c r="AU226" s="161" t="s">
        <v>85</v>
      </c>
      <c r="AV226" s="12" t="s">
        <v>85</v>
      </c>
      <c r="AW226" s="12" t="s">
        <v>32</v>
      </c>
      <c r="AX226" s="12" t="s">
        <v>76</v>
      </c>
      <c r="AY226" s="161" t="s">
        <v>190</v>
      </c>
    </row>
    <row r="227" spans="2:65" s="14" customFormat="1">
      <c r="B227" s="173"/>
      <c r="D227" s="153" t="s">
        <v>256</v>
      </c>
      <c r="E227" s="174" t="s">
        <v>1</v>
      </c>
      <c r="F227" s="175" t="s">
        <v>267</v>
      </c>
      <c r="H227" s="176">
        <v>243.5</v>
      </c>
      <c r="I227" s="177"/>
      <c r="L227" s="173"/>
      <c r="M227" s="178"/>
      <c r="T227" s="179"/>
      <c r="AT227" s="174" t="s">
        <v>256</v>
      </c>
      <c r="AU227" s="174" t="s">
        <v>85</v>
      </c>
      <c r="AV227" s="14" t="s">
        <v>217</v>
      </c>
      <c r="AW227" s="14" t="s">
        <v>32</v>
      </c>
      <c r="AX227" s="14" t="s">
        <v>83</v>
      </c>
      <c r="AY227" s="174" t="s">
        <v>190</v>
      </c>
    </row>
    <row r="228" spans="2:65" s="1" customFormat="1" ht="37.9" customHeight="1">
      <c r="B228" s="32"/>
      <c r="C228" s="136" t="s">
        <v>385</v>
      </c>
      <c r="D228" s="136" t="s">
        <v>193</v>
      </c>
      <c r="E228" s="137" t="s">
        <v>1977</v>
      </c>
      <c r="F228" s="138" t="s">
        <v>1978</v>
      </c>
      <c r="G228" s="139" t="s">
        <v>253</v>
      </c>
      <c r="H228" s="140">
        <v>106.4</v>
      </c>
      <c r="I228" s="141"/>
      <c r="J228" s="142">
        <f>ROUND(I228*H228,2)</f>
        <v>0</v>
      </c>
      <c r="K228" s="138" t="s">
        <v>197</v>
      </c>
      <c r="L228" s="32"/>
      <c r="M228" s="143" t="s">
        <v>1</v>
      </c>
      <c r="N228" s="144" t="s">
        <v>41</v>
      </c>
      <c r="P228" s="145">
        <f>O228*H228</f>
        <v>0</v>
      </c>
      <c r="Q228" s="145">
        <v>2.5999999999999999E-3</v>
      </c>
      <c r="R228" s="145">
        <f>Q228*H228</f>
        <v>0.27664</v>
      </c>
      <c r="S228" s="145">
        <v>0</v>
      </c>
      <c r="T228" s="146">
        <f>S228*H228</f>
        <v>0</v>
      </c>
      <c r="AR228" s="147" t="s">
        <v>217</v>
      </c>
      <c r="AT228" s="147" t="s">
        <v>193</v>
      </c>
      <c r="AU228" s="147" t="s">
        <v>85</v>
      </c>
      <c r="AY228" s="17" t="s">
        <v>190</v>
      </c>
      <c r="BE228" s="148">
        <f>IF(N228="základní",J228,0)</f>
        <v>0</v>
      </c>
      <c r="BF228" s="148">
        <f>IF(N228="snížená",J228,0)</f>
        <v>0</v>
      </c>
      <c r="BG228" s="148">
        <f>IF(N228="zákl. přenesená",J228,0)</f>
        <v>0</v>
      </c>
      <c r="BH228" s="148">
        <f>IF(N228="sníž. přenesená",J228,0)</f>
        <v>0</v>
      </c>
      <c r="BI228" s="148">
        <f>IF(N228="nulová",J228,0)</f>
        <v>0</v>
      </c>
      <c r="BJ228" s="17" t="s">
        <v>83</v>
      </c>
      <c r="BK228" s="148">
        <f>ROUND(I228*H228,2)</f>
        <v>0</v>
      </c>
      <c r="BL228" s="17" t="s">
        <v>217</v>
      </c>
      <c r="BM228" s="147" t="s">
        <v>1979</v>
      </c>
    </row>
    <row r="229" spans="2:65" s="1" customFormat="1">
      <c r="B229" s="32"/>
      <c r="D229" s="149" t="s">
        <v>200</v>
      </c>
      <c r="F229" s="150" t="s">
        <v>1980</v>
      </c>
      <c r="I229" s="151"/>
      <c r="L229" s="32"/>
      <c r="M229" s="152"/>
      <c r="T229" s="56"/>
      <c r="AT229" s="17" t="s">
        <v>200</v>
      </c>
      <c r="AU229" s="17" t="s">
        <v>85</v>
      </c>
    </row>
    <row r="230" spans="2:65" s="12" customFormat="1">
      <c r="B230" s="160"/>
      <c r="D230" s="153" t="s">
        <v>256</v>
      </c>
      <c r="E230" s="161" t="s">
        <v>1</v>
      </c>
      <c r="F230" s="162" t="s">
        <v>1981</v>
      </c>
      <c r="H230" s="163">
        <v>60</v>
      </c>
      <c r="I230" s="164"/>
      <c r="L230" s="160"/>
      <c r="M230" s="165"/>
      <c r="T230" s="166"/>
      <c r="AT230" s="161" t="s">
        <v>256</v>
      </c>
      <c r="AU230" s="161" t="s">
        <v>85</v>
      </c>
      <c r="AV230" s="12" t="s">
        <v>85</v>
      </c>
      <c r="AW230" s="12" t="s">
        <v>32</v>
      </c>
      <c r="AX230" s="12" t="s">
        <v>76</v>
      </c>
      <c r="AY230" s="161" t="s">
        <v>190</v>
      </c>
    </row>
    <row r="231" spans="2:65" s="12" customFormat="1">
      <c r="B231" s="160"/>
      <c r="D231" s="153" t="s">
        <v>256</v>
      </c>
      <c r="E231" s="161" t="s">
        <v>1</v>
      </c>
      <c r="F231" s="162" t="s">
        <v>1982</v>
      </c>
      <c r="H231" s="163">
        <v>2.4</v>
      </c>
      <c r="I231" s="164"/>
      <c r="L231" s="160"/>
      <c r="M231" s="165"/>
      <c r="T231" s="166"/>
      <c r="AT231" s="161" t="s">
        <v>256</v>
      </c>
      <c r="AU231" s="161" t="s">
        <v>85</v>
      </c>
      <c r="AV231" s="12" t="s">
        <v>85</v>
      </c>
      <c r="AW231" s="12" t="s">
        <v>32</v>
      </c>
      <c r="AX231" s="12" t="s">
        <v>76</v>
      </c>
      <c r="AY231" s="161" t="s">
        <v>190</v>
      </c>
    </row>
    <row r="232" spans="2:65" s="12" customFormat="1">
      <c r="B232" s="160"/>
      <c r="D232" s="153" t="s">
        <v>256</v>
      </c>
      <c r="E232" s="161" t="s">
        <v>1</v>
      </c>
      <c r="F232" s="162" t="s">
        <v>1983</v>
      </c>
      <c r="H232" s="163">
        <v>39</v>
      </c>
      <c r="I232" s="164"/>
      <c r="L232" s="160"/>
      <c r="M232" s="165"/>
      <c r="T232" s="166"/>
      <c r="AT232" s="161" t="s">
        <v>256</v>
      </c>
      <c r="AU232" s="161" t="s">
        <v>85</v>
      </c>
      <c r="AV232" s="12" t="s">
        <v>85</v>
      </c>
      <c r="AW232" s="12" t="s">
        <v>32</v>
      </c>
      <c r="AX232" s="12" t="s">
        <v>76</v>
      </c>
      <c r="AY232" s="161" t="s">
        <v>190</v>
      </c>
    </row>
    <row r="233" spans="2:65" s="12" customFormat="1">
      <c r="B233" s="160"/>
      <c r="D233" s="153" t="s">
        <v>256</v>
      </c>
      <c r="E233" s="161" t="s">
        <v>1</v>
      </c>
      <c r="F233" s="162" t="s">
        <v>1984</v>
      </c>
      <c r="H233" s="163">
        <v>2</v>
      </c>
      <c r="I233" s="164"/>
      <c r="L233" s="160"/>
      <c r="M233" s="165"/>
      <c r="T233" s="166"/>
      <c r="AT233" s="161" t="s">
        <v>256</v>
      </c>
      <c r="AU233" s="161" t="s">
        <v>85</v>
      </c>
      <c r="AV233" s="12" t="s">
        <v>85</v>
      </c>
      <c r="AW233" s="12" t="s">
        <v>32</v>
      </c>
      <c r="AX233" s="12" t="s">
        <v>76</v>
      </c>
      <c r="AY233" s="161" t="s">
        <v>190</v>
      </c>
    </row>
    <row r="234" spans="2:65" s="12" customFormat="1">
      <c r="B234" s="160"/>
      <c r="D234" s="153" t="s">
        <v>256</v>
      </c>
      <c r="E234" s="161" t="s">
        <v>1</v>
      </c>
      <c r="F234" s="162" t="s">
        <v>1985</v>
      </c>
      <c r="H234" s="163">
        <v>3</v>
      </c>
      <c r="I234" s="164"/>
      <c r="L234" s="160"/>
      <c r="M234" s="165"/>
      <c r="T234" s="166"/>
      <c r="AT234" s="161" t="s">
        <v>256</v>
      </c>
      <c r="AU234" s="161" t="s">
        <v>85</v>
      </c>
      <c r="AV234" s="12" t="s">
        <v>85</v>
      </c>
      <c r="AW234" s="12" t="s">
        <v>32</v>
      </c>
      <c r="AX234" s="12" t="s">
        <v>76</v>
      </c>
      <c r="AY234" s="161" t="s">
        <v>190</v>
      </c>
    </row>
    <row r="235" spans="2:65" s="14" customFormat="1">
      <c r="B235" s="173"/>
      <c r="D235" s="153" t="s">
        <v>256</v>
      </c>
      <c r="E235" s="174" t="s">
        <v>1</v>
      </c>
      <c r="F235" s="175" t="s">
        <v>267</v>
      </c>
      <c r="H235" s="176">
        <v>106.4</v>
      </c>
      <c r="I235" s="177"/>
      <c r="L235" s="173"/>
      <c r="M235" s="178"/>
      <c r="T235" s="179"/>
      <c r="AT235" s="174" t="s">
        <v>256</v>
      </c>
      <c r="AU235" s="174" t="s">
        <v>85</v>
      </c>
      <c r="AV235" s="14" t="s">
        <v>217</v>
      </c>
      <c r="AW235" s="14" t="s">
        <v>32</v>
      </c>
      <c r="AX235" s="14" t="s">
        <v>83</v>
      </c>
      <c r="AY235" s="174" t="s">
        <v>190</v>
      </c>
    </row>
    <row r="236" spans="2:65" s="1" customFormat="1" ht="24.2" customHeight="1">
      <c r="B236" s="32"/>
      <c r="C236" s="136" t="s">
        <v>649</v>
      </c>
      <c r="D236" s="136" t="s">
        <v>193</v>
      </c>
      <c r="E236" s="137" t="s">
        <v>1986</v>
      </c>
      <c r="F236" s="138" t="s">
        <v>1987</v>
      </c>
      <c r="G236" s="139" t="s">
        <v>435</v>
      </c>
      <c r="H236" s="140">
        <v>11</v>
      </c>
      <c r="I236" s="141"/>
      <c r="J236" s="142">
        <f>ROUND(I236*H236,2)</f>
        <v>0</v>
      </c>
      <c r="K236" s="138" t="s">
        <v>197</v>
      </c>
      <c r="L236" s="32"/>
      <c r="M236" s="143" t="s">
        <v>1</v>
      </c>
      <c r="N236" s="144" t="s">
        <v>41</v>
      </c>
      <c r="P236" s="145">
        <f>O236*H236</f>
        <v>0</v>
      </c>
      <c r="Q236" s="145">
        <v>1.3999999999999999E-4</v>
      </c>
      <c r="R236" s="145">
        <f>Q236*H236</f>
        <v>1.5399999999999999E-3</v>
      </c>
      <c r="S236" s="145">
        <v>0</v>
      </c>
      <c r="T236" s="146">
        <f>S236*H236</f>
        <v>0</v>
      </c>
      <c r="AR236" s="147" t="s">
        <v>217</v>
      </c>
      <c r="AT236" s="147" t="s">
        <v>193</v>
      </c>
      <c r="AU236" s="147" t="s">
        <v>85</v>
      </c>
      <c r="AY236" s="17" t="s">
        <v>190</v>
      </c>
      <c r="BE236" s="148">
        <f>IF(N236="základní",J236,0)</f>
        <v>0</v>
      </c>
      <c r="BF236" s="148">
        <f>IF(N236="snížená",J236,0)</f>
        <v>0</v>
      </c>
      <c r="BG236" s="148">
        <f>IF(N236="zákl. přenesená",J236,0)</f>
        <v>0</v>
      </c>
      <c r="BH236" s="148">
        <f>IF(N236="sníž. přenesená",J236,0)</f>
        <v>0</v>
      </c>
      <c r="BI236" s="148">
        <f>IF(N236="nulová",J236,0)</f>
        <v>0</v>
      </c>
      <c r="BJ236" s="17" t="s">
        <v>83</v>
      </c>
      <c r="BK236" s="148">
        <f>ROUND(I236*H236,2)</f>
        <v>0</v>
      </c>
      <c r="BL236" s="17" t="s">
        <v>217</v>
      </c>
      <c r="BM236" s="147" t="s">
        <v>1988</v>
      </c>
    </row>
    <row r="237" spans="2:65" s="1" customFormat="1">
      <c r="B237" s="32"/>
      <c r="D237" s="149" t="s">
        <v>200</v>
      </c>
      <c r="F237" s="150" t="s">
        <v>1989</v>
      </c>
      <c r="I237" s="151"/>
      <c r="L237" s="32"/>
      <c r="M237" s="152"/>
      <c r="T237" s="56"/>
      <c r="AT237" s="17" t="s">
        <v>200</v>
      </c>
      <c r="AU237" s="17" t="s">
        <v>85</v>
      </c>
    </row>
    <row r="238" spans="2:65" s="12" customFormat="1">
      <c r="B238" s="160"/>
      <c r="D238" s="153" t="s">
        <v>256</v>
      </c>
      <c r="E238" s="161" t="s">
        <v>1</v>
      </c>
      <c r="F238" s="162" t="s">
        <v>1990</v>
      </c>
      <c r="H238" s="163">
        <v>11</v>
      </c>
      <c r="I238" s="164"/>
      <c r="L238" s="160"/>
      <c r="M238" s="165"/>
      <c r="T238" s="166"/>
      <c r="AT238" s="161" t="s">
        <v>256</v>
      </c>
      <c r="AU238" s="161" t="s">
        <v>85</v>
      </c>
      <c r="AV238" s="12" t="s">
        <v>85</v>
      </c>
      <c r="AW238" s="12" t="s">
        <v>32</v>
      </c>
      <c r="AX238" s="12" t="s">
        <v>83</v>
      </c>
      <c r="AY238" s="161" t="s">
        <v>190</v>
      </c>
    </row>
    <row r="239" spans="2:65" s="1" customFormat="1" ht="37.9" customHeight="1">
      <c r="B239" s="32"/>
      <c r="C239" s="136" t="s">
        <v>275</v>
      </c>
      <c r="D239" s="136" t="s">
        <v>193</v>
      </c>
      <c r="E239" s="137" t="s">
        <v>1991</v>
      </c>
      <c r="F239" s="138" t="s">
        <v>1992</v>
      </c>
      <c r="G239" s="139" t="s">
        <v>435</v>
      </c>
      <c r="H239" s="140">
        <v>1571</v>
      </c>
      <c r="I239" s="141"/>
      <c r="J239" s="142">
        <f>ROUND(I239*H239,2)</f>
        <v>0</v>
      </c>
      <c r="K239" s="138" t="s">
        <v>197</v>
      </c>
      <c r="L239" s="32"/>
      <c r="M239" s="143" t="s">
        <v>1</v>
      </c>
      <c r="N239" s="144" t="s">
        <v>41</v>
      </c>
      <c r="P239" s="145">
        <f>O239*H239</f>
        <v>0</v>
      </c>
      <c r="Q239" s="145">
        <v>0</v>
      </c>
      <c r="R239" s="145">
        <f>Q239*H239</f>
        <v>0</v>
      </c>
      <c r="S239" s="145">
        <v>0</v>
      </c>
      <c r="T239" s="146">
        <f>S239*H239</f>
        <v>0</v>
      </c>
      <c r="AR239" s="147" t="s">
        <v>217</v>
      </c>
      <c r="AT239" s="147" t="s">
        <v>193</v>
      </c>
      <c r="AU239" s="147" t="s">
        <v>85</v>
      </c>
      <c r="AY239" s="17" t="s">
        <v>190</v>
      </c>
      <c r="BE239" s="148">
        <f>IF(N239="základní",J239,0)</f>
        <v>0</v>
      </c>
      <c r="BF239" s="148">
        <f>IF(N239="snížená",J239,0)</f>
        <v>0</v>
      </c>
      <c r="BG239" s="148">
        <f>IF(N239="zákl. přenesená",J239,0)</f>
        <v>0</v>
      </c>
      <c r="BH239" s="148">
        <f>IF(N239="sníž. přenesená",J239,0)</f>
        <v>0</v>
      </c>
      <c r="BI239" s="148">
        <f>IF(N239="nulová",J239,0)</f>
        <v>0</v>
      </c>
      <c r="BJ239" s="17" t="s">
        <v>83</v>
      </c>
      <c r="BK239" s="148">
        <f>ROUND(I239*H239,2)</f>
        <v>0</v>
      </c>
      <c r="BL239" s="17" t="s">
        <v>217</v>
      </c>
      <c r="BM239" s="147" t="s">
        <v>1993</v>
      </c>
    </row>
    <row r="240" spans="2:65" s="1" customFormat="1">
      <c r="B240" s="32"/>
      <c r="D240" s="149" t="s">
        <v>200</v>
      </c>
      <c r="F240" s="150" t="s">
        <v>1994</v>
      </c>
      <c r="I240" s="151"/>
      <c r="L240" s="32"/>
      <c r="M240" s="152"/>
      <c r="T240" s="56"/>
      <c r="AT240" s="17" t="s">
        <v>200</v>
      </c>
      <c r="AU240" s="17" t="s">
        <v>85</v>
      </c>
    </row>
    <row r="241" spans="2:65" s="12" customFormat="1">
      <c r="B241" s="160"/>
      <c r="D241" s="153" t="s">
        <v>256</v>
      </c>
      <c r="E241" s="161" t="s">
        <v>1</v>
      </c>
      <c r="F241" s="162" t="s">
        <v>1917</v>
      </c>
      <c r="H241" s="163">
        <v>562</v>
      </c>
      <c r="I241" s="164"/>
      <c r="L241" s="160"/>
      <c r="M241" s="165"/>
      <c r="T241" s="166"/>
      <c r="AT241" s="161" t="s">
        <v>256</v>
      </c>
      <c r="AU241" s="161" t="s">
        <v>85</v>
      </c>
      <c r="AV241" s="12" t="s">
        <v>85</v>
      </c>
      <c r="AW241" s="12" t="s">
        <v>32</v>
      </c>
      <c r="AX241" s="12" t="s">
        <v>76</v>
      </c>
      <c r="AY241" s="161" t="s">
        <v>190</v>
      </c>
    </row>
    <row r="242" spans="2:65" s="12" customFormat="1">
      <c r="B242" s="160"/>
      <c r="D242" s="153" t="s">
        <v>256</v>
      </c>
      <c r="E242" s="161" t="s">
        <v>1</v>
      </c>
      <c r="F242" s="162" t="s">
        <v>1922</v>
      </c>
      <c r="H242" s="163">
        <v>134</v>
      </c>
      <c r="I242" s="164"/>
      <c r="L242" s="160"/>
      <c r="M242" s="165"/>
      <c r="T242" s="166"/>
      <c r="AT242" s="161" t="s">
        <v>256</v>
      </c>
      <c r="AU242" s="161" t="s">
        <v>85</v>
      </c>
      <c r="AV242" s="12" t="s">
        <v>85</v>
      </c>
      <c r="AW242" s="12" t="s">
        <v>32</v>
      </c>
      <c r="AX242" s="12" t="s">
        <v>76</v>
      </c>
      <c r="AY242" s="161" t="s">
        <v>190</v>
      </c>
    </row>
    <row r="243" spans="2:65" s="12" customFormat="1">
      <c r="B243" s="160"/>
      <c r="D243" s="153" t="s">
        <v>256</v>
      </c>
      <c r="E243" s="161" t="s">
        <v>1</v>
      </c>
      <c r="F243" s="162" t="s">
        <v>1927</v>
      </c>
      <c r="H243" s="163">
        <v>620.5</v>
      </c>
      <c r="I243" s="164"/>
      <c r="L243" s="160"/>
      <c r="M243" s="165"/>
      <c r="T243" s="166"/>
      <c r="AT243" s="161" t="s">
        <v>256</v>
      </c>
      <c r="AU243" s="161" t="s">
        <v>85</v>
      </c>
      <c r="AV243" s="12" t="s">
        <v>85</v>
      </c>
      <c r="AW243" s="12" t="s">
        <v>32</v>
      </c>
      <c r="AX243" s="12" t="s">
        <v>76</v>
      </c>
      <c r="AY243" s="161" t="s">
        <v>190</v>
      </c>
    </row>
    <row r="244" spans="2:65" s="12" customFormat="1">
      <c r="B244" s="160"/>
      <c r="D244" s="153" t="s">
        <v>256</v>
      </c>
      <c r="E244" s="161" t="s">
        <v>1</v>
      </c>
      <c r="F244" s="162" t="s">
        <v>1932</v>
      </c>
      <c r="H244" s="163">
        <v>243.5</v>
      </c>
      <c r="I244" s="164"/>
      <c r="L244" s="160"/>
      <c r="M244" s="165"/>
      <c r="T244" s="166"/>
      <c r="AT244" s="161" t="s">
        <v>256</v>
      </c>
      <c r="AU244" s="161" t="s">
        <v>85</v>
      </c>
      <c r="AV244" s="12" t="s">
        <v>85</v>
      </c>
      <c r="AW244" s="12" t="s">
        <v>32</v>
      </c>
      <c r="AX244" s="12" t="s">
        <v>76</v>
      </c>
      <c r="AY244" s="161" t="s">
        <v>190</v>
      </c>
    </row>
    <row r="245" spans="2:65" s="12" customFormat="1">
      <c r="B245" s="160"/>
      <c r="D245" s="153" t="s">
        <v>256</v>
      </c>
      <c r="E245" s="161" t="s">
        <v>1</v>
      </c>
      <c r="F245" s="162" t="s">
        <v>1995</v>
      </c>
      <c r="H245" s="163">
        <v>11</v>
      </c>
      <c r="I245" s="164"/>
      <c r="L245" s="160"/>
      <c r="M245" s="165"/>
      <c r="T245" s="166"/>
      <c r="AT245" s="161" t="s">
        <v>256</v>
      </c>
      <c r="AU245" s="161" t="s">
        <v>85</v>
      </c>
      <c r="AV245" s="12" t="s">
        <v>85</v>
      </c>
      <c r="AW245" s="12" t="s">
        <v>32</v>
      </c>
      <c r="AX245" s="12" t="s">
        <v>76</v>
      </c>
      <c r="AY245" s="161" t="s">
        <v>190</v>
      </c>
    </row>
    <row r="246" spans="2:65" s="14" customFormat="1">
      <c r="B246" s="173"/>
      <c r="D246" s="153" t="s">
        <v>256</v>
      </c>
      <c r="E246" s="174" t="s">
        <v>1</v>
      </c>
      <c r="F246" s="175" t="s">
        <v>267</v>
      </c>
      <c r="H246" s="176">
        <v>1571</v>
      </c>
      <c r="I246" s="177"/>
      <c r="L246" s="173"/>
      <c r="M246" s="178"/>
      <c r="T246" s="179"/>
      <c r="AT246" s="174" t="s">
        <v>256</v>
      </c>
      <c r="AU246" s="174" t="s">
        <v>85</v>
      </c>
      <c r="AV246" s="14" t="s">
        <v>217</v>
      </c>
      <c r="AW246" s="14" t="s">
        <v>32</v>
      </c>
      <c r="AX246" s="14" t="s">
        <v>83</v>
      </c>
      <c r="AY246" s="174" t="s">
        <v>190</v>
      </c>
    </row>
    <row r="247" spans="2:65" s="1" customFormat="1" ht="37.9" customHeight="1">
      <c r="B247" s="32"/>
      <c r="C247" s="136" t="s">
        <v>250</v>
      </c>
      <c r="D247" s="136" t="s">
        <v>193</v>
      </c>
      <c r="E247" s="137" t="s">
        <v>1996</v>
      </c>
      <c r="F247" s="138" t="s">
        <v>1997</v>
      </c>
      <c r="G247" s="139" t="s">
        <v>253</v>
      </c>
      <c r="H247" s="140">
        <v>106.4</v>
      </c>
      <c r="I247" s="141"/>
      <c r="J247" s="142">
        <f>ROUND(I247*H247,2)</f>
        <v>0</v>
      </c>
      <c r="K247" s="138" t="s">
        <v>197</v>
      </c>
      <c r="L247" s="32"/>
      <c r="M247" s="143" t="s">
        <v>1</v>
      </c>
      <c r="N247" s="144" t="s">
        <v>41</v>
      </c>
      <c r="P247" s="145">
        <f>O247*H247</f>
        <v>0</v>
      </c>
      <c r="Q247" s="145">
        <v>1.0000000000000001E-5</v>
      </c>
      <c r="R247" s="145">
        <f>Q247*H247</f>
        <v>1.0640000000000001E-3</v>
      </c>
      <c r="S247" s="145">
        <v>0</v>
      </c>
      <c r="T247" s="146">
        <f>S247*H247</f>
        <v>0</v>
      </c>
      <c r="AR247" s="147" t="s">
        <v>217</v>
      </c>
      <c r="AT247" s="147" t="s">
        <v>193</v>
      </c>
      <c r="AU247" s="147" t="s">
        <v>85</v>
      </c>
      <c r="AY247" s="17" t="s">
        <v>190</v>
      </c>
      <c r="BE247" s="148">
        <f>IF(N247="základní",J247,0)</f>
        <v>0</v>
      </c>
      <c r="BF247" s="148">
        <f>IF(N247="snížená",J247,0)</f>
        <v>0</v>
      </c>
      <c r="BG247" s="148">
        <f>IF(N247="zákl. přenesená",J247,0)</f>
        <v>0</v>
      </c>
      <c r="BH247" s="148">
        <f>IF(N247="sníž. přenesená",J247,0)</f>
        <v>0</v>
      </c>
      <c r="BI247" s="148">
        <f>IF(N247="nulová",J247,0)</f>
        <v>0</v>
      </c>
      <c r="BJ247" s="17" t="s">
        <v>83</v>
      </c>
      <c r="BK247" s="148">
        <f>ROUND(I247*H247,2)</f>
        <v>0</v>
      </c>
      <c r="BL247" s="17" t="s">
        <v>217</v>
      </c>
      <c r="BM247" s="147" t="s">
        <v>1998</v>
      </c>
    </row>
    <row r="248" spans="2:65" s="1" customFormat="1">
      <c r="B248" s="32"/>
      <c r="D248" s="149" t="s">
        <v>200</v>
      </c>
      <c r="F248" s="150" t="s">
        <v>1999</v>
      </c>
      <c r="I248" s="151"/>
      <c r="L248" s="32"/>
      <c r="M248" s="152"/>
      <c r="T248" s="56"/>
      <c r="AT248" s="17" t="s">
        <v>200</v>
      </c>
      <c r="AU248" s="17" t="s">
        <v>85</v>
      </c>
    </row>
    <row r="249" spans="2:65" s="12" customFormat="1">
      <c r="B249" s="160"/>
      <c r="D249" s="153" t="s">
        <v>256</v>
      </c>
      <c r="E249" s="161" t="s">
        <v>1</v>
      </c>
      <c r="F249" s="162" t="s">
        <v>1937</v>
      </c>
      <c r="H249" s="163">
        <v>106.4</v>
      </c>
      <c r="I249" s="164"/>
      <c r="L249" s="160"/>
      <c r="M249" s="165"/>
      <c r="T249" s="166"/>
      <c r="AT249" s="161" t="s">
        <v>256</v>
      </c>
      <c r="AU249" s="161" t="s">
        <v>85</v>
      </c>
      <c r="AV249" s="12" t="s">
        <v>85</v>
      </c>
      <c r="AW249" s="12" t="s">
        <v>32</v>
      </c>
      <c r="AX249" s="12" t="s">
        <v>83</v>
      </c>
      <c r="AY249" s="161" t="s">
        <v>190</v>
      </c>
    </row>
    <row r="250" spans="2:65" s="1" customFormat="1" ht="55.5" customHeight="1">
      <c r="B250" s="32"/>
      <c r="C250" s="136" t="s">
        <v>305</v>
      </c>
      <c r="D250" s="136" t="s">
        <v>193</v>
      </c>
      <c r="E250" s="137" t="s">
        <v>2000</v>
      </c>
      <c r="F250" s="138" t="s">
        <v>2001</v>
      </c>
      <c r="G250" s="139" t="s">
        <v>271</v>
      </c>
      <c r="H250" s="140">
        <v>23</v>
      </c>
      <c r="I250" s="141"/>
      <c r="J250" s="142">
        <f>ROUND(I250*H250,2)</f>
        <v>0</v>
      </c>
      <c r="K250" s="138" t="s">
        <v>197</v>
      </c>
      <c r="L250" s="32"/>
      <c r="M250" s="143" t="s">
        <v>1</v>
      </c>
      <c r="N250" s="144" t="s">
        <v>41</v>
      </c>
      <c r="P250" s="145">
        <f>O250*H250</f>
        <v>0</v>
      </c>
      <c r="Q250" s="145">
        <v>0</v>
      </c>
      <c r="R250" s="145">
        <f>Q250*H250</f>
        <v>0</v>
      </c>
      <c r="S250" s="145">
        <v>8.2000000000000003E-2</v>
      </c>
      <c r="T250" s="146">
        <f>S250*H250</f>
        <v>1.8860000000000001</v>
      </c>
      <c r="AR250" s="147" t="s">
        <v>217</v>
      </c>
      <c r="AT250" s="147" t="s">
        <v>193</v>
      </c>
      <c r="AU250" s="147" t="s">
        <v>85</v>
      </c>
      <c r="AY250" s="17" t="s">
        <v>190</v>
      </c>
      <c r="BE250" s="148">
        <f>IF(N250="základní",J250,0)</f>
        <v>0</v>
      </c>
      <c r="BF250" s="148">
        <f>IF(N250="snížená",J250,0)</f>
        <v>0</v>
      </c>
      <c r="BG250" s="148">
        <f>IF(N250="zákl. přenesená",J250,0)</f>
        <v>0</v>
      </c>
      <c r="BH250" s="148">
        <f>IF(N250="sníž. přenesená",J250,0)</f>
        <v>0</v>
      </c>
      <c r="BI250" s="148">
        <f>IF(N250="nulová",J250,0)</f>
        <v>0</v>
      </c>
      <c r="BJ250" s="17" t="s">
        <v>83</v>
      </c>
      <c r="BK250" s="148">
        <f>ROUND(I250*H250,2)</f>
        <v>0</v>
      </c>
      <c r="BL250" s="17" t="s">
        <v>217</v>
      </c>
      <c r="BM250" s="147" t="s">
        <v>2002</v>
      </c>
    </row>
    <row r="251" spans="2:65" s="1" customFormat="1">
      <c r="B251" s="32"/>
      <c r="D251" s="149" t="s">
        <v>200</v>
      </c>
      <c r="F251" s="150" t="s">
        <v>2003</v>
      </c>
      <c r="I251" s="151"/>
      <c r="L251" s="32"/>
      <c r="M251" s="152"/>
      <c r="T251" s="56"/>
      <c r="AT251" s="17" t="s">
        <v>200</v>
      </c>
      <c r="AU251" s="17" t="s">
        <v>85</v>
      </c>
    </row>
    <row r="252" spans="2:65" s="12" customFormat="1">
      <c r="B252" s="160"/>
      <c r="D252" s="153" t="s">
        <v>256</v>
      </c>
      <c r="E252" s="161" t="s">
        <v>1</v>
      </c>
      <c r="F252" s="162" t="s">
        <v>2004</v>
      </c>
      <c r="H252" s="163">
        <v>23</v>
      </c>
      <c r="I252" s="164"/>
      <c r="L252" s="160"/>
      <c r="M252" s="165"/>
      <c r="T252" s="166"/>
      <c r="AT252" s="161" t="s">
        <v>256</v>
      </c>
      <c r="AU252" s="161" t="s">
        <v>85</v>
      </c>
      <c r="AV252" s="12" t="s">
        <v>85</v>
      </c>
      <c r="AW252" s="12" t="s">
        <v>32</v>
      </c>
      <c r="AX252" s="12" t="s">
        <v>83</v>
      </c>
      <c r="AY252" s="161" t="s">
        <v>190</v>
      </c>
    </row>
    <row r="253" spans="2:65" s="1" customFormat="1" ht="44.25" customHeight="1">
      <c r="B253" s="32"/>
      <c r="C253" s="136" t="s">
        <v>290</v>
      </c>
      <c r="D253" s="136" t="s">
        <v>193</v>
      </c>
      <c r="E253" s="137" t="s">
        <v>2005</v>
      </c>
      <c r="F253" s="138" t="s">
        <v>2006</v>
      </c>
      <c r="G253" s="139" t="s">
        <v>271</v>
      </c>
      <c r="H253" s="140">
        <v>1</v>
      </c>
      <c r="I253" s="141"/>
      <c r="J253" s="142">
        <f>ROUND(I253*H253,2)</f>
        <v>0</v>
      </c>
      <c r="K253" s="138" t="s">
        <v>197</v>
      </c>
      <c r="L253" s="32"/>
      <c r="M253" s="143" t="s">
        <v>1</v>
      </c>
      <c r="N253" s="144" t="s">
        <v>41</v>
      </c>
      <c r="P253" s="145">
        <f>O253*H253</f>
        <v>0</v>
      </c>
      <c r="Q253" s="145">
        <v>0</v>
      </c>
      <c r="R253" s="145">
        <f>Q253*H253</f>
        <v>0</v>
      </c>
      <c r="S253" s="145">
        <v>0.72299999999999998</v>
      </c>
      <c r="T253" s="146">
        <f>S253*H253</f>
        <v>0.72299999999999998</v>
      </c>
      <c r="AR253" s="147" t="s">
        <v>217</v>
      </c>
      <c r="AT253" s="147" t="s">
        <v>193</v>
      </c>
      <c r="AU253" s="147" t="s">
        <v>85</v>
      </c>
      <c r="AY253" s="17" t="s">
        <v>190</v>
      </c>
      <c r="BE253" s="148">
        <f>IF(N253="základní",J253,0)</f>
        <v>0</v>
      </c>
      <c r="BF253" s="148">
        <f>IF(N253="snížená",J253,0)</f>
        <v>0</v>
      </c>
      <c r="BG253" s="148">
        <f>IF(N253="zákl. přenesená",J253,0)</f>
        <v>0</v>
      </c>
      <c r="BH253" s="148">
        <f>IF(N253="sníž. přenesená",J253,0)</f>
        <v>0</v>
      </c>
      <c r="BI253" s="148">
        <f>IF(N253="nulová",J253,0)</f>
        <v>0</v>
      </c>
      <c r="BJ253" s="17" t="s">
        <v>83</v>
      </c>
      <c r="BK253" s="148">
        <f>ROUND(I253*H253,2)</f>
        <v>0</v>
      </c>
      <c r="BL253" s="17" t="s">
        <v>217</v>
      </c>
      <c r="BM253" s="147" t="s">
        <v>2007</v>
      </c>
    </row>
    <row r="254" spans="2:65" s="1" customFormat="1">
      <c r="B254" s="32"/>
      <c r="D254" s="149" t="s">
        <v>200</v>
      </c>
      <c r="F254" s="150" t="s">
        <v>2008</v>
      </c>
      <c r="I254" s="151"/>
      <c r="L254" s="32"/>
      <c r="M254" s="152"/>
      <c r="T254" s="56"/>
      <c r="AT254" s="17" t="s">
        <v>200</v>
      </c>
      <c r="AU254" s="17" t="s">
        <v>85</v>
      </c>
    </row>
    <row r="255" spans="2:65" s="12" customFormat="1">
      <c r="B255" s="160"/>
      <c r="D255" s="153" t="s">
        <v>256</v>
      </c>
      <c r="E255" s="161" t="s">
        <v>1</v>
      </c>
      <c r="F255" s="162" t="s">
        <v>2009</v>
      </c>
      <c r="H255" s="163">
        <v>1</v>
      </c>
      <c r="I255" s="164"/>
      <c r="L255" s="160"/>
      <c r="M255" s="165"/>
      <c r="T255" s="166"/>
      <c r="AT255" s="161" t="s">
        <v>256</v>
      </c>
      <c r="AU255" s="161" t="s">
        <v>85</v>
      </c>
      <c r="AV255" s="12" t="s">
        <v>85</v>
      </c>
      <c r="AW255" s="12" t="s">
        <v>32</v>
      </c>
      <c r="AX255" s="12" t="s">
        <v>83</v>
      </c>
      <c r="AY255" s="161" t="s">
        <v>190</v>
      </c>
    </row>
    <row r="256" spans="2:65" s="1" customFormat="1" ht="44.25" customHeight="1">
      <c r="B256" s="32"/>
      <c r="C256" s="136" t="s">
        <v>403</v>
      </c>
      <c r="D256" s="136" t="s">
        <v>193</v>
      </c>
      <c r="E256" s="137" t="s">
        <v>2010</v>
      </c>
      <c r="F256" s="138" t="s">
        <v>2011</v>
      </c>
      <c r="G256" s="139" t="s">
        <v>271</v>
      </c>
      <c r="H256" s="140">
        <v>1</v>
      </c>
      <c r="I256" s="141"/>
      <c r="J256" s="142">
        <f>ROUND(I256*H256,2)</f>
        <v>0</v>
      </c>
      <c r="K256" s="138" t="s">
        <v>197</v>
      </c>
      <c r="L256" s="32"/>
      <c r="M256" s="143" t="s">
        <v>1</v>
      </c>
      <c r="N256" s="144" t="s">
        <v>41</v>
      </c>
      <c r="P256" s="145">
        <f>O256*H256</f>
        <v>0</v>
      </c>
      <c r="Q256" s="145">
        <v>0</v>
      </c>
      <c r="R256" s="145">
        <f>Q256*H256</f>
        <v>0</v>
      </c>
      <c r="S256" s="145">
        <v>3.5999999999999997E-2</v>
      </c>
      <c r="T256" s="146">
        <f>S256*H256</f>
        <v>3.5999999999999997E-2</v>
      </c>
      <c r="AR256" s="147" t="s">
        <v>217</v>
      </c>
      <c r="AT256" s="147" t="s">
        <v>193</v>
      </c>
      <c r="AU256" s="147" t="s">
        <v>85</v>
      </c>
      <c r="AY256" s="17" t="s">
        <v>190</v>
      </c>
      <c r="BE256" s="148">
        <f>IF(N256="základní",J256,0)</f>
        <v>0</v>
      </c>
      <c r="BF256" s="148">
        <f>IF(N256="snížená",J256,0)</f>
        <v>0</v>
      </c>
      <c r="BG256" s="148">
        <f>IF(N256="zákl. přenesená",J256,0)</f>
        <v>0</v>
      </c>
      <c r="BH256" s="148">
        <f>IF(N256="sníž. přenesená",J256,0)</f>
        <v>0</v>
      </c>
      <c r="BI256" s="148">
        <f>IF(N256="nulová",J256,0)</f>
        <v>0</v>
      </c>
      <c r="BJ256" s="17" t="s">
        <v>83</v>
      </c>
      <c r="BK256" s="148">
        <f>ROUND(I256*H256,2)</f>
        <v>0</v>
      </c>
      <c r="BL256" s="17" t="s">
        <v>217</v>
      </c>
      <c r="BM256" s="147" t="s">
        <v>2012</v>
      </c>
    </row>
    <row r="257" spans="2:65" s="1" customFormat="1">
      <c r="B257" s="32"/>
      <c r="D257" s="149" t="s">
        <v>200</v>
      </c>
      <c r="F257" s="150" t="s">
        <v>2013</v>
      </c>
      <c r="I257" s="151"/>
      <c r="L257" s="32"/>
      <c r="M257" s="152"/>
      <c r="T257" s="56"/>
      <c r="AT257" s="17" t="s">
        <v>200</v>
      </c>
      <c r="AU257" s="17" t="s">
        <v>85</v>
      </c>
    </row>
    <row r="258" spans="2:65" s="12" customFormat="1">
      <c r="B258" s="160"/>
      <c r="D258" s="153" t="s">
        <v>256</v>
      </c>
      <c r="E258" s="161" t="s">
        <v>1</v>
      </c>
      <c r="F258" s="162" t="s">
        <v>2009</v>
      </c>
      <c r="H258" s="163">
        <v>1</v>
      </c>
      <c r="I258" s="164"/>
      <c r="L258" s="160"/>
      <c r="M258" s="165"/>
      <c r="T258" s="166"/>
      <c r="AT258" s="161" t="s">
        <v>256</v>
      </c>
      <c r="AU258" s="161" t="s">
        <v>85</v>
      </c>
      <c r="AV258" s="12" t="s">
        <v>85</v>
      </c>
      <c r="AW258" s="12" t="s">
        <v>32</v>
      </c>
      <c r="AX258" s="12" t="s">
        <v>83</v>
      </c>
      <c r="AY258" s="161" t="s">
        <v>190</v>
      </c>
    </row>
    <row r="259" spans="2:65" s="1" customFormat="1" ht="24.2" customHeight="1">
      <c r="B259" s="32"/>
      <c r="C259" s="136" t="s">
        <v>315</v>
      </c>
      <c r="D259" s="136" t="s">
        <v>193</v>
      </c>
      <c r="E259" s="137" t="s">
        <v>2014</v>
      </c>
      <c r="F259" s="138" t="s">
        <v>2015</v>
      </c>
      <c r="G259" s="139" t="s">
        <v>253</v>
      </c>
      <c r="H259" s="140">
        <v>11</v>
      </c>
      <c r="I259" s="141"/>
      <c r="J259" s="142">
        <f>ROUND(I259*H259,2)</f>
        <v>0</v>
      </c>
      <c r="K259" s="138" t="s">
        <v>197</v>
      </c>
      <c r="L259" s="32"/>
      <c r="M259" s="143" t="s">
        <v>1</v>
      </c>
      <c r="N259" s="144" t="s">
        <v>41</v>
      </c>
      <c r="P259" s="145">
        <f>O259*H259</f>
        <v>0</v>
      </c>
      <c r="Q259" s="145">
        <v>0</v>
      </c>
      <c r="R259" s="145">
        <f>Q259*H259</f>
        <v>0</v>
      </c>
      <c r="S259" s="145">
        <v>0</v>
      </c>
      <c r="T259" s="146">
        <f>S259*H259</f>
        <v>0</v>
      </c>
      <c r="AR259" s="147" t="s">
        <v>217</v>
      </c>
      <c r="AT259" s="147" t="s">
        <v>193</v>
      </c>
      <c r="AU259" s="147" t="s">
        <v>85</v>
      </c>
      <c r="AY259" s="17" t="s">
        <v>190</v>
      </c>
      <c r="BE259" s="148">
        <f>IF(N259="základní",J259,0)</f>
        <v>0</v>
      </c>
      <c r="BF259" s="148">
        <f>IF(N259="snížená",J259,0)</f>
        <v>0</v>
      </c>
      <c r="BG259" s="148">
        <f>IF(N259="zákl. přenesená",J259,0)</f>
        <v>0</v>
      </c>
      <c r="BH259" s="148">
        <f>IF(N259="sníž. přenesená",J259,0)</f>
        <v>0</v>
      </c>
      <c r="BI259" s="148">
        <f>IF(N259="nulová",J259,0)</f>
        <v>0</v>
      </c>
      <c r="BJ259" s="17" t="s">
        <v>83</v>
      </c>
      <c r="BK259" s="148">
        <f>ROUND(I259*H259,2)</f>
        <v>0</v>
      </c>
      <c r="BL259" s="17" t="s">
        <v>217</v>
      </c>
      <c r="BM259" s="147" t="s">
        <v>2016</v>
      </c>
    </row>
    <row r="260" spans="2:65" s="1" customFormat="1">
      <c r="B260" s="32"/>
      <c r="D260" s="149" t="s">
        <v>200</v>
      </c>
      <c r="F260" s="150" t="s">
        <v>2017</v>
      </c>
      <c r="I260" s="151"/>
      <c r="L260" s="32"/>
      <c r="M260" s="152"/>
      <c r="T260" s="56"/>
      <c r="AT260" s="17" t="s">
        <v>200</v>
      </c>
      <c r="AU260" s="17" t="s">
        <v>85</v>
      </c>
    </row>
    <row r="261" spans="2:65" s="12" customFormat="1">
      <c r="B261" s="160"/>
      <c r="D261" s="153" t="s">
        <v>256</v>
      </c>
      <c r="E261" s="161" t="s">
        <v>1</v>
      </c>
      <c r="F261" s="162" t="s">
        <v>2018</v>
      </c>
      <c r="H261" s="163">
        <v>11</v>
      </c>
      <c r="I261" s="164"/>
      <c r="L261" s="160"/>
      <c r="M261" s="165"/>
      <c r="T261" s="166"/>
      <c r="AT261" s="161" t="s">
        <v>256</v>
      </c>
      <c r="AU261" s="161" t="s">
        <v>85</v>
      </c>
      <c r="AV261" s="12" t="s">
        <v>85</v>
      </c>
      <c r="AW261" s="12" t="s">
        <v>32</v>
      </c>
      <c r="AX261" s="12" t="s">
        <v>83</v>
      </c>
      <c r="AY261" s="161" t="s">
        <v>190</v>
      </c>
    </row>
    <row r="262" spans="2:65" s="11" customFormat="1" ht="22.9" customHeight="1">
      <c r="B262" s="124"/>
      <c r="D262" s="125" t="s">
        <v>75</v>
      </c>
      <c r="E262" s="134" t="s">
        <v>445</v>
      </c>
      <c r="F262" s="134" t="s">
        <v>446</v>
      </c>
      <c r="I262" s="127"/>
      <c r="J262" s="135">
        <f>BK262</f>
        <v>0</v>
      </c>
      <c r="L262" s="124"/>
      <c r="M262" s="129"/>
      <c r="P262" s="130">
        <f>SUM(P263:P269)</f>
        <v>0</v>
      </c>
      <c r="R262" s="130">
        <f>SUM(R263:R269)</f>
        <v>0</v>
      </c>
      <c r="T262" s="131">
        <f>SUM(T263:T269)</f>
        <v>0</v>
      </c>
      <c r="AR262" s="125" t="s">
        <v>83</v>
      </c>
      <c r="AT262" s="132" t="s">
        <v>75</v>
      </c>
      <c r="AU262" s="132" t="s">
        <v>83</v>
      </c>
      <c r="AY262" s="125" t="s">
        <v>190</v>
      </c>
      <c r="BK262" s="133">
        <f>SUM(BK263:BK269)</f>
        <v>0</v>
      </c>
    </row>
    <row r="263" spans="2:65" s="1" customFormat="1" ht="37.9" customHeight="1">
      <c r="B263" s="32"/>
      <c r="C263" s="136" t="s">
        <v>321</v>
      </c>
      <c r="D263" s="136" t="s">
        <v>193</v>
      </c>
      <c r="E263" s="137" t="s">
        <v>1237</v>
      </c>
      <c r="F263" s="138" t="s">
        <v>1238</v>
      </c>
      <c r="G263" s="139" t="s">
        <v>380</v>
      </c>
      <c r="H263" s="140">
        <v>2.645</v>
      </c>
      <c r="I263" s="141"/>
      <c r="J263" s="142">
        <f>ROUND(I263*H263,2)</f>
        <v>0</v>
      </c>
      <c r="K263" s="138" t="s">
        <v>197</v>
      </c>
      <c r="L263" s="32"/>
      <c r="M263" s="143" t="s">
        <v>1</v>
      </c>
      <c r="N263" s="144" t="s">
        <v>41</v>
      </c>
      <c r="P263" s="145">
        <f>O263*H263</f>
        <v>0</v>
      </c>
      <c r="Q263" s="145">
        <v>0</v>
      </c>
      <c r="R263" s="145">
        <f>Q263*H263</f>
        <v>0</v>
      </c>
      <c r="S263" s="145">
        <v>0</v>
      </c>
      <c r="T263" s="146">
        <f>S263*H263</f>
        <v>0</v>
      </c>
      <c r="AR263" s="147" t="s">
        <v>217</v>
      </c>
      <c r="AT263" s="147" t="s">
        <v>193</v>
      </c>
      <c r="AU263" s="147" t="s">
        <v>85</v>
      </c>
      <c r="AY263" s="17" t="s">
        <v>190</v>
      </c>
      <c r="BE263" s="148">
        <f>IF(N263="základní",J263,0)</f>
        <v>0</v>
      </c>
      <c r="BF263" s="148">
        <f>IF(N263="snížená",J263,0)</f>
        <v>0</v>
      </c>
      <c r="BG263" s="148">
        <f>IF(N263="zákl. přenesená",J263,0)</f>
        <v>0</v>
      </c>
      <c r="BH263" s="148">
        <f>IF(N263="sníž. přenesená",J263,0)</f>
        <v>0</v>
      </c>
      <c r="BI263" s="148">
        <f>IF(N263="nulová",J263,0)</f>
        <v>0</v>
      </c>
      <c r="BJ263" s="17" t="s">
        <v>83</v>
      </c>
      <c r="BK263" s="148">
        <f>ROUND(I263*H263,2)</f>
        <v>0</v>
      </c>
      <c r="BL263" s="17" t="s">
        <v>217</v>
      </c>
      <c r="BM263" s="147" t="s">
        <v>2019</v>
      </c>
    </row>
    <row r="264" spans="2:65" s="1" customFormat="1">
      <c r="B264" s="32"/>
      <c r="D264" s="149" t="s">
        <v>200</v>
      </c>
      <c r="F264" s="150" t="s">
        <v>1240</v>
      </c>
      <c r="I264" s="151"/>
      <c r="L264" s="32"/>
      <c r="M264" s="152"/>
      <c r="T264" s="56"/>
      <c r="AT264" s="17" t="s">
        <v>200</v>
      </c>
      <c r="AU264" s="17" t="s">
        <v>85</v>
      </c>
    </row>
    <row r="265" spans="2:65" s="1" customFormat="1" ht="49.15" customHeight="1">
      <c r="B265" s="32"/>
      <c r="C265" s="136" t="s">
        <v>327</v>
      </c>
      <c r="D265" s="136" t="s">
        <v>193</v>
      </c>
      <c r="E265" s="137" t="s">
        <v>1247</v>
      </c>
      <c r="F265" s="138" t="s">
        <v>1248</v>
      </c>
      <c r="G265" s="139" t="s">
        <v>380</v>
      </c>
      <c r="H265" s="140">
        <v>23.805</v>
      </c>
      <c r="I265" s="141"/>
      <c r="J265" s="142">
        <f>ROUND(I265*H265,2)</f>
        <v>0</v>
      </c>
      <c r="K265" s="138" t="s">
        <v>197</v>
      </c>
      <c r="L265" s="32"/>
      <c r="M265" s="143" t="s">
        <v>1</v>
      </c>
      <c r="N265" s="144" t="s">
        <v>41</v>
      </c>
      <c r="P265" s="145">
        <f>O265*H265</f>
        <v>0</v>
      </c>
      <c r="Q265" s="145">
        <v>0</v>
      </c>
      <c r="R265" s="145">
        <f>Q265*H265</f>
        <v>0</v>
      </c>
      <c r="S265" s="145">
        <v>0</v>
      </c>
      <c r="T265" s="146">
        <f>S265*H265</f>
        <v>0</v>
      </c>
      <c r="AR265" s="147" t="s">
        <v>217</v>
      </c>
      <c r="AT265" s="147" t="s">
        <v>193</v>
      </c>
      <c r="AU265" s="147" t="s">
        <v>85</v>
      </c>
      <c r="AY265" s="17" t="s">
        <v>190</v>
      </c>
      <c r="BE265" s="148">
        <f>IF(N265="základní",J265,0)</f>
        <v>0</v>
      </c>
      <c r="BF265" s="148">
        <f>IF(N265="snížená",J265,0)</f>
        <v>0</v>
      </c>
      <c r="BG265" s="148">
        <f>IF(N265="zákl. přenesená",J265,0)</f>
        <v>0</v>
      </c>
      <c r="BH265" s="148">
        <f>IF(N265="sníž. přenesená",J265,0)</f>
        <v>0</v>
      </c>
      <c r="BI265" s="148">
        <f>IF(N265="nulová",J265,0)</f>
        <v>0</v>
      </c>
      <c r="BJ265" s="17" t="s">
        <v>83</v>
      </c>
      <c r="BK265" s="148">
        <f>ROUND(I265*H265,2)</f>
        <v>0</v>
      </c>
      <c r="BL265" s="17" t="s">
        <v>217</v>
      </c>
      <c r="BM265" s="147" t="s">
        <v>2020</v>
      </c>
    </row>
    <row r="266" spans="2:65" s="1" customFormat="1">
      <c r="B266" s="32"/>
      <c r="D266" s="149" t="s">
        <v>200</v>
      </c>
      <c r="F266" s="150" t="s">
        <v>1250</v>
      </c>
      <c r="I266" s="151"/>
      <c r="L266" s="32"/>
      <c r="M266" s="152"/>
      <c r="T266" s="56"/>
      <c r="AT266" s="17" t="s">
        <v>200</v>
      </c>
      <c r="AU266" s="17" t="s">
        <v>85</v>
      </c>
    </row>
    <row r="267" spans="2:65" s="12" customFormat="1">
      <c r="B267" s="160"/>
      <c r="D267" s="153" t="s">
        <v>256</v>
      </c>
      <c r="F267" s="162" t="s">
        <v>2021</v>
      </c>
      <c r="H267" s="163">
        <v>23.805</v>
      </c>
      <c r="I267" s="164"/>
      <c r="L267" s="160"/>
      <c r="M267" s="165"/>
      <c r="T267" s="166"/>
      <c r="AT267" s="161" t="s">
        <v>256</v>
      </c>
      <c r="AU267" s="161" t="s">
        <v>85</v>
      </c>
      <c r="AV267" s="12" t="s">
        <v>85</v>
      </c>
      <c r="AW267" s="12" t="s">
        <v>4</v>
      </c>
      <c r="AX267" s="12" t="s">
        <v>83</v>
      </c>
      <c r="AY267" s="161" t="s">
        <v>190</v>
      </c>
    </row>
    <row r="268" spans="2:65" s="1" customFormat="1" ht="24.2" customHeight="1">
      <c r="B268" s="32"/>
      <c r="C268" s="136" t="s">
        <v>332</v>
      </c>
      <c r="D268" s="136" t="s">
        <v>193</v>
      </c>
      <c r="E268" s="137" t="s">
        <v>1259</v>
      </c>
      <c r="F268" s="138" t="s">
        <v>1260</v>
      </c>
      <c r="G268" s="139" t="s">
        <v>380</v>
      </c>
      <c r="H268" s="140">
        <v>2.645</v>
      </c>
      <c r="I268" s="141"/>
      <c r="J268" s="142">
        <f>ROUND(I268*H268,2)</f>
        <v>0</v>
      </c>
      <c r="K268" s="138" t="s">
        <v>197</v>
      </c>
      <c r="L268" s="32"/>
      <c r="M268" s="143" t="s">
        <v>1</v>
      </c>
      <c r="N268" s="144" t="s">
        <v>41</v>
      </c>
      <c r="P268" s="145">
        <f>O268*H268</f>
        <v>0</v>
      </c>
      <c r="Q268" s="145">
        <v>0</v>
      </c>
      <c r="R268" s="145">
        <f>Q268*H268</f>
        <v>0</v>
      </c>
      <c r="S268" s="145">
        <v>0</v>
      </c>
      <c r="T268" s="146">
        <f>S268*H268</f>
        <v>0</v>
      </c>
      <c r="AR268" s="147" t="s">
        <v>217</v>
      </c>
      <c r="AT268" s="147" t="s">
        <v>193</v>
      </c>
      <c r="AU268" s="147" t="s">
        <v>85</v>
      </c>
      <c r="AY268" s="17" t="s">
        <v>190</v>
      </c>
      <c r="BE268" s="148">
        <f>IF(N268="základní",J268,0)</f>
        <v>0</v>
      </c>
      <c r="BF268" s="148">
        <f>IF(N268="snížená",J268,0)</f>
        <v>0</v>
      </c>
      <c r="BG268" s="148">
        <f>IF(N268="zákl. přenesená",J268,0)</f>
        <v>0</v>
      </c>
      <c r="BH268" s="148">
        <f>IF(N268="sníž. přenesená",J268,0)</f>
        <v>0</v>
      </c>
      <c r="BI268" s="148">
        <f>IF(N268="nulová",J268,0)</f>
        <v>0</v>
      </c>
      <c r="BJ268" s="17" t="s">
        <v>83</v>
      </c>
      <c r="BK268" s="148">
        <f>ROUND(I268*H268,2)</f>
        <v>0</v>
      </c>
      <c r="BL268" s="17" t="s">
        <v>217</v>
      </c>
      <c r="BM268" s="147" t="s">
        <v>2022</v>
      </c>
    </row>
    <row r="269" spans="2:65" s="1" customFormat="1">
      <c r="B269" s="32"/>
      <c r="D269" s="149" t="s">
        <v>200</v>
      </c>
      <c r="F269" s="150" t="s">
        <v>1262</v>
      </c>
      <c r="I269" s="151"/>
      <c r="L269" s="32"/>
      <c r="M269" s="152"/>
      <c r="T269" s="56"/>
      <c r="AT269" s="17" t="s">
        <v>200</v>
      </c>
      <c r="AU269" s="17" t="s">
        <v>85</v>
      </c>
    </row>
    <row r="270" spans="2:65" s="11" customFormat="1" ht="22.9" customHeight="1">
      <c r="B270" s="124"/>
      <c r="D270" s="125" t="s">
        <v>75</v>
      </c>
      <c r="E270" s="134" t="s">
        <v>1282</v>
      </c>
      <c r="F270" s="134" t="s">
        <v>1283</v>
      </c>
      <c r="I270" s="127"/>
      <c r="J270" s="135">
        <f>BK270</f>
        <v>0</v>
      </c>
      <c r="L270" s="124"/>
      <c r="M270" s="129"/>
      <c r="P270" s="130">
        <f>SUM(P271:P272)</f>
        <v>0</v>
      </c>
      <c r="R270" s="130">
        <f>SUM(R271:R272)</f>
        <v>0</v>
      </c>
      <c r="T270" s="131">
        <f>SUM(T271:T272)</f>
        <v>0</v>
      </c>
      <c r="AR270" s="125" t="s">
        <v>83</v>
      </c>
      <c r="AT270" s="132" t="s">
        <v>75</v>
      </c>
      <c r="AU270" s="132" t="s">
        <v>83</v>
      </c>
      <c r="AY270" s="125" t="s">
        <v>190</v>
      </c>
      <c r="BK270" s="133">
        <f>SUM(BK271:BK272)</f>
        <v>0</v>
      </c>
    </row>
    <row r="271" spans="2:65" s="1" customFormat="1" ht="44.25" customHeight="1">
      <c r="B271" s="32"/>
      <c r="C271" s="136" t="s">
        <v>310</v>
      </c>
      <c r="D271" s="136" t="s">
        <v>193</v>
      </c>
      <c r="E271" s="137" t="s">
        <v>1285</v>
      </c>
      <c r="F271" s="138" t="s">
        <v>1286</v>
      </c>
      <c r="G271" s="139" t="s">
        <v>380</v>
      </c>
      <c r="H271" s="140">
        <v>5.9950000000000001</v>
      </c>
      <c r="I271" s="141"/>
      <c r="J271" s="142">
        <f>ROUND(I271*H271,2)</f>
        <v>0</v>
      </c>
      <c r="K271" s="138" t="s">
        <v>197</v>
      </c>
      <c r="L271" s="32"/>
      <c r="M271" s="143" t="s">
        <v>1</v>
      </c>
      <c r="N271" s="144" t="s">
        <v>41</v>
      </c>
      <c r="P271" s="145">
        <f>O271*H271</f>
        <v>0</v>
      </c>
      <c r="Q271" s="145">
        <v>0</v>
      </c>
      <c r="R271" s="145">
        <f>Q271*H271</f>
        <v>0</v>
      </c>
      <c r="S271" s="145">
        <v>0</v>
      </c>
      <c r="T271" s="146">
        <f>S271*H271</f>
        <v>0</v>
      </c>
      <c r="AR271" s="147" t="s">
        <v>217</v>
      </c>
      <c r="AT271" s="147" t="s">
        <v>193</v>
      </c>
      <c r="AU271" s="147" t="s">
        <v>85</v>
      </c>
      <c r="AY271" s="17" t="s">
        <v>190</v>
      </c>
      <c r="BE271" s="148">
        <f>IF(N271="základní",J271,0)</f>
        <v>0</v>
      </c>
      <c r="BF271" s="148">
        <f>IF(N271="snížená",J271,0)</f>
        <v>0</v>
      </c>
      <c r="BG271" s="148">
        <f>IF(N271="zákl. přenesená",J271,0)</f>
        <v>0</v>
      </c>
      <c r="BH271" s="148">
        <f>IF(N271="sníž. přenesená",J271,0)</f>
        <v>0</v>
      </c>
      <c r="BI271" s="148">
        <f>IF(N271="nulová",J271,0)</f>
        <v>0</v>
      </c>
      <c r="BJ271" s="17" t="s">
        <v>83</v>
      </c>
      <c r="BK271" s="148">
        <f>ROUND(I271*H271,2)</f>
        <v>0</v>
      </c>
      <c r="BL271" s="17" t="s">
        <v>217</v>
      </c>
      <c r="BM271" s="147" t="s">
        <v>2023</v>
      </c>
    </row>
    <row r="272" spans="2:65" s="1" customFormat="1">
      <c r="B272" s="32"/>
      <c r="D272" s="149" t="s">
        <v>200</v>
      </c>
      <c r="F272" s="150" t="s">
        <v>1288</v>
      </c>
      <c r="I272" s="151"/>
      <c r="L272" s="32"/>
      <c r="M272" s="203"/>
      <c r="N272" s="157"/>
      <c r="O272" s="157"/>
      <c r="P272" s="157"/>
      <c r="Q272" s="157"/>
      <c r="R272" s="157"/>
      <c r="S272" s="157"/>
      <c r="T272" s="204"/>
      <c r="AT272" s="17" t="s">
        <v>200</v>
      </c>
      <c r="AU272" s="17" t="s">
        <v>85</v>
      </c>
    </row>
    <row r="273" spans="2:12" s="1" customFormat="1" ht="6.95" customHeight="1">
      <c r="B273" s="44"/>
      <c r="C273" s="45"/>
      <c r="D273" s="45"/>
      <c r="E273" s="45"/>
      <c r="F273" s="45"/>
      <c r="G273" s="45"/>
      <c r="H273" s="45"/>
      <c r="I273" s="45"/>
      <c r="J273" s="45"/>
      <c r="K273" s="45"/>
      <c r="L273" s="32"/>
    </row>
  </sheetData>
  <sheetProtection algorithmName="SHA-512" hashValue="hT28yf8DOFfXgj3Wjqkyqzz9DcAl/2JPyJtjbJx1FfPDVSOFDQ9WFZdxWSQx+SA4TomlgSRFn3vnN1mCRD0pSQ==" saltValue="eV5kaPuhOjdy7ZG/Xv7SZzA36r5Chtusc7EZrNmkKAFIqWqEt3O8yWSVwyLYe54bRoigJMoCrL5h4RkuKW43SQ==" spinCount="100000" sheet="1" objects="1" scenarios="1" formatColumns="0" formatRows="0" autoFilter="0"/>
  <autoFilter ref="C123:K272" xr:uid="{00000000-0009-0000-0000-000005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hyperlinks>
    <hyperlink ref="F128" r:id="rId1" xr:uid="{00000000-0004-0000-0500-000000000000}"/>
    <hyperlink ref="F164" r:id="rId2" xr:uid="{00000000-0004-0000-0500-000001000000}"/>
    <hyperlink ref="F169" r:id="rId3" xr:uid="{00000000-0004-0000-0500-000002000000}"/>
    <hyperlink ref="F177" r:id="rId4" xr:uid="{00000000-0004-0000-0500-000003000000}"/>
    <hyperlink ref="F180" r:id="rId5" xr:uid="{00000000-0004-0000-0500-000004000000}"/>
    <hyperlink ref="F183" r:id="rId6" xr:uid="{00000000-0004-0000-0500-000005000000}"/>
    <hyperlink ref="F186" r:id="rId7" xr:uid="{00000000-0004-0000-0500-000006000000}"/>
    <hyperlink ref="F189" r:id="rId8" xr:uid="{00000000-0004-0000-0500-000007000000}"/>
    <hyperlink ref="F192" r:id="rId9" xr:uid="{00000000-0004-0000-0500-000008000000}"/>
    <hyperlink ref="F204" r:id="rId10" xr:uid="{00000000-0004-0000-0500-000009000000}"/>
    <hyperlink ref="F209" r:id="rId11" xr:uid="{00000000-0004-0000-0500-00000A000000}"/>
    <hyperlink ref="F218" r:id="rId12" xr:uid="{00000000-0004-0000-0500-00000B000000}"/>
    <hyperlink ref="F229" r:id="rId13" xr:uid="{00000000-0004-0000-0500-00000C000000}"/>
    <hyperlink ref="F237" r:id="rId14" xr:uid="{00000000-0004-0000-0500-00000D000000}"/>
    <hyperlink ref="F240" r:id="rId15" xr:uid="{00000000-0004-0000-0500-00000E000000}"/>
    <hyperlink ref="F248" r:id="rId16" xr:uid="{00000000-0004-0000-0500-00000F000000}"/>
    <hyperlink ref="F251" r:id="rId17" xr:uid="{00000000-0004-0000-0500-000010000000}"/>
    <hyperlink ref="F254" r:id="rId18" xr:uid="{00000000-0004-0000-0500-000011000000}"/>
    <hyperlink ref="F257" r:id="rId19" xr:uid="{00000000-0004-0000-0500-000012000000}"/>
    <hyperlink ref="F260" r:id="rId20" xr:uid="{00000000-0004-0000-0500-000013000000}"/>
    <hyperlink ref="F264" r:id="rId21" xr:uid="{00000000-0004-0000-0500-000014000000}"/>
    <hyperlink ref="F266" r:id="rId22" xr:uid="{00000000-0004-0000-0500-000015000000}"/>
    <hyperlink ref="F269" r:id="rId23" xr:uid="{00000000-0004-0000-0500-000016000000}"/>
    <hyperlink ref="F272" r:id="rId24" xr:uid="{00000000-0004-0000-0500-00001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9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109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158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56" t="str">
        <f>'Rekapitulace stavby'!K6</f>
        <v>Multifunkční sportovní a kulturní centrum (MFSKC) - křižovatka 4. brána BVV</v>
      </c>
      <c r="F7" s="257"/>
      <c r="G7" s="257"/>
      <c r="H7" s="257"/>
      <c r="L7" s="20"/>
    </row>
    <row r="8" spans="2:46" ht="12" customHeight="1">
      <c r="B8" s="20"/>
      <c r="D8" s="27" t="s">
        <v>159</v>
      </c>
      <c r="L8" s="20"/>
    </row>
    <row r="9" spans="2:46" s="1" customFormat="1" ht="16.5" customHeight="1">
      <c r="B9" s="32"/>
      <c r="E9" s="256" t="s">
        <v>2024</v>
      </c>
      <c r="F9" s="255"/>
      <c r="G9" s="255"/>
      <c r="H9" s="255"/>
      <c r="L9" s="32"/>
    </row>
    <row r="10" spans="2:46" s="1" customFormat="1" ht="12" customHeight="1">
      <c r="B10" s="32"/>
      <c r="D10" s="27" t="s">
        <v>161</v>
      </c>
      <c r="L10" s="32"/>
    </row>
    <row r="11" spans="2:46" s="1" customFormat="1" ht="16.5" customHeight="1">
      <c r="B11" s="32"/>
      <c r="E11" s="234" t="s">
        <v>2024</v>
      </c>
      <c r="F11" s="255"/>
      <c r="G11" s="255"/>
      <c r="H11" s="255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4. 2. 2022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8" t="str">
        <f>'Rekapitulace stavby'!E14</f>
        <v>Vyplň údaj</v>
      </c>
      <c r="F20" s="244"/>
      <c r="G20" s="244"/>
      <c r="H20" s="24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48" t="s">
        <v>1</v>
      </c>
      <c r="F29" s="248"/>
      <c r="G29" s="248"/>
      <c r="H29" s="24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ROUND((SUM(BE122:BE194)),  2)</f>
        <v>0</v>
      </c>
      <c r="I35" s="96">
        <v>0.21</v>
      </c>
      <c r="J35" s="86">
        <f>ROUND(((SUM(BE122:BE194))*I35),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ROUND((SUM(BF122:BF194)),  2)</f>
        <v>0</v>
      </c>
      <c r="I36" s="96">
        <v>0.15</v>
      </c>
      <c r="J36" s="86">
        <f>ROUND(((SUM(BF122:BF194))*I36),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ROUND((SUM(BG122:BG194)),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ROUND((SUM(BH122:BH194)),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ROUND((SUM(BI122:BI194)),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163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56" t="str">
        <f>E7</f>
        <v>Multifunkční sportovní a kulturní centrum (MFSKC) - křižovatka 4. brána BVV</v>
      </c>
      <c r="F85" s="257"/>
      <c r="G85" s="257"/>
      <c r="H85" s="257"/>
      <c r="L85" s="32"/>
    </row>
    <row r="86" spans="2:12" ht="12" customHeight="1">
      <c r="B86" s="20"/>
      <c r="C86" s="27" t="s">
        <v>159</v>
      </c>
      <c r="L86" s="20"/>
    </row>
    <row r="87" spans="2:12" s="1" customFormat="1" ht="16.5" customHeight="1">
      <c r="B87" s="32"/>
      <c r="E87" s="256" t="s">
        <v>2024</v>
      </c>
      <c r="F87" s="255"/>
      <c r="G87" s="255"/>
      <c r="H87" s="255"/>
      <c r="L87" s="32"/>
    </row>
    <row r="88" spans="2:12" s="1" customFormat="1" ht="12" customHeight="1">
      <c r="B88" s="32"/>
      <c r="C88" s="27" t="s">
        <v>161</v>
      </c>
      <c r="L88" s="32"/>
    </row>
    <row r="89" spans="2:12" s="1" customFormat="1" ht="16.5" customHeight="1">
      <c r="B89" s="32"/>
      <c r="E89" s="234" t="str">
        <f>E11</f>
        <v>191 - Dopravní značení provizorní</v>
      </c>
      <c r="F89" s="255"/>
      <c r="G89" s="255"/>
      <c r="H89" s="255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Brno</v>
      </c>
      <c r="I91" s="27" t="s">
        <v>22</v>
      </c>
      <c r="J91" s="52" t="str">
        <f>IF(J14="","",J14)</f>
        <v>4. 2. 2022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Brněnské komunikace a.s.</v>
      </c>
      <c r="I93" s="27" t="s">
        <v>30</v>
      </c>
      <c r="J93" s="30" t="str">
        <f>E23</f>
        <v>VIAPONT s.r.o.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164</v>
      </c>
      <c r="D96" s="97"/>
      <c r="E96" s="97"/>
      <c r="F96" s="97"/>
      <c r="G96" s="97"/>
      <c r="H96" s="97"/>
      <c r="I96" s="97"/>
      <c r="J96" s="106" t="s">
        <v>165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166</v>
      </c>
      <c r="J98" s="66">
        <f>J122</f>
        <v>0</v>
      </c>
      <c r="L98" s="32"/>
      <c r="AU98" s="17" t="s">
        <v>167</v>
      </c>
    </row>
    <row r="99" spans="2:47" s="8" customFormat="1" ht="24.95" customHeight="1">
      <c r="B99" s="108"/>
      <c r="D99" s="109" t="s">
        <v>243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245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174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26.25" customHeight="1">
      <c r="B110" s="32"/>
      <c r="E110" s="256" t="str">
        <f>E7</f>
        <v>Multifunkční sportovní a kulturní centrum (MFSKC) - křižovatka 4. brána BVV</v>
      </c>
      <c r="F110" s="257"/>
      <c r="G110" s="257"/>
      <c r="H110" s="257"/>
      <c r="L110" s="32"/>
    </row>
    <row r="111" spans="2:47" ht="12" customHeight="1">
      <c r="B111" s="20"/>
      <c r="C111" s="27" t="s">
        <v>159</v>
      </c>
      <c r="L111" s="20"/>
    </row>
    <row r="112" spans="2:47" s="1" customFormat="1" ht="16.5" customHeight="1">
      <c r="B112" s="32"/>
      <c r="E112" s="256" t="s">
        <v>2024</v>
      </c>
      <c r="F112" s="255"/>
      <c r="G112" s="255"/>
      <c r="H112" s="255"/>
      <c r="L112" s="32"/>
    </row>
    <row r="113" spans="2:65" s="1" customFormat="1" ht="12" customHeight="1">
      <c r="B113" s="32"/>
      <c r="C113" s="27" t="s">
        <v>161</v>
      </c>
      <c r="L113" s="32"/>
    </row>
    <row r="114" spans="2:65" s="1" customFormat="1" ht="16.5" customHeight="1">
      <c r="B114" s="32"/>
      <c r="E114" s="234" t="str">
        <f>E11</f>
        <v>191 - Dopravní značení provizorní</v>
      </c>
      <c r="F114" s="255"/>
      <c r="G114" s="255"/>
      <c r="H114" s="255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>Brno</v>
      </c>
      <c r="I116" s="27" t="s">
        <v>22</v>
      </c>
      <c r="J116" s="52" t="str">
        <f>IF(J14="","",J14)</f>
        <v>4. 2. 2022</v>
      </c>
      <c r="L116" s="32"/>
    </row>
    <row r="117" spans="2:65" s="1" customFormat="1" ht="6.95" customHeight="1">
      <c r="B117" s="32"/>
      <c r="L117" s="32"/>
    </row>
    <row r="118" spans="2:65" s="1" customFormat="1" ht="15.2" customHeight="1">
      <c r="B118" s="32"/>
      <c r="C118" s="27" t="s">
        <v>24</v>
      </c>
      <c r="F118" s="25" t="str">
        <f>E17</f>
        <v>Brněnské komunikace a.s.</v>
      </c>
      <c r="I118" s="27" t="s">
        <v>30</v>
      </c>
      <c r="J118" s="30" t="str">
        <f>E23</f>
        <v>VIAPONT s.r.o.</v>
      </c>
      <c r="L118" s="32"/>
    </row>
    <row r="119" spans="2:65" s="1" customFormat="1" ht="15.2" customHeight="1">
      <c r="B119" s="32"/>
      <c r="C119" s="27" t="s">
        <v>28</v>
      </c>
      <c r="F119" s="25" t="str">
        <f>IF(E20="","",E20)</f>
        <v>Vyplň údaj</v>
      </c>
      <c r="I119" s="27" t="s">
        <v>33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175</v>
      </c>
      <c r="D121" s="118" t="s">
        <v>61</v>
      </c>
      <c r="E121" s="118" t="s">
        <v>57</v>
      </c>
      <c r="F121" s="118" t="s">
        <v>58</v>
      </c>
      <c r="G121" s="118" t="s">
        <v>176</v>
      </c>
      <c r="H121" s="118" t="s">
        <v>177</v>
      </c>
      <c r="I121" s="118" t="s">
        <v>178</v>
      </c>
      <c r="J121" s="118" t="s">
        <v>165</v>
      </c>
      <c r="K121" s="119" t="s">
        <v>179</v>
      </c>
      <c r="L121" s="116"/>
      <c r="M121" s="59" t="s">
        <v>1</v>
      </c>
      <c r="N121" s="60" t="s">
        <v>40</v>
      </c>
      <c r="O121" s="60" t="s">
        <v>180</v>
      </c>
      <c r="P121" s="60" t="s">
        <v>181</v>
      </c>
      <c r="Q121" s="60" t="s">
        <v>182</v>
      </c>
      <c r="R121" s="60" t="s">
        <v>183</v>
      </c>
      <c r="S121" s="60" t="s">
        <v>184</v>
      </c>
      <c r="T121" s="61" t="s">
        <v>185</v>
      </c>
    </row>
    <row r="122" spans="2:65" s="1" customFormat="1" ht="22.9" customHeight="1">
      <c r="B122" s="32"/>
      <c r="C122" s="64" t="s">
        <v>186</v>
      </c>
      <c r="J122" s="120">
        <f>BK122</f>
        <v>0</v>
      </c>
      <c r="L122" s="32"/>
      <c r="M122" s="62"/>
      <c r="N122" s="53"/>
      <c r="O122" s="53"/>
      <c r="P122" s="121">
        <f>P123</f>
        <v>0</v>
      </c>
      <c r="Q122" s="53"/>
      <c r="R122" s="121">
        <f>R123</f>
        <v>0.60299999999999998</v>
      </c>
      <c r="S122" s="53"/>
      <c r="T122" s="122">
        <f>T123</f>
        <v>0</v>
      </c>
      <c r="AT122" s="17" t="s">
        <v>75</v>
      </c>
      <c r="AU122" s="17" t="s">
        <v>167</v>
      </c>
      <c r="BK122" s="123">
        <f>BK123</f>
        <v>0</v>
      </c>
    </row>
    <row r="123" spans="2:65" s="11" customFormat="1" ht="25.9" customHeight="1">
      <c r="B123" s="124"/>
      <c r="D123" s="125" t="s">
        <v>75</v>
      </c>
      <c r="E123" s="126" t="s">
        <v>247</v>
      </c>
      <c r="F123" s="126" t="s">
        <v>248</v>
      </c>
      <c r="I123" s="127"/>
      <c r="J123" s="128">
        <f>BK123</f>
        <v>0</v>
      </c>
      <c r="L123" s="124"/>
      <c r="M123" s="129"/>
      <c r="P123" s="130">
        <f>P124</f>
        <v>0</v>
      </c>
      <c r="R123" s="130">
        <f>R124</f>
        <v>0.60299999999999998</v>
      </c>
      <c r="T123" s="131">
        <f>T124</f>
        <v>0</v>
      </c>
      <c r="AR123" s="125" t="s">
        <v>83</v>
      </c>
      <c r="AT123" s="132" t="s">
        <v>75</v>
      </c>
      <c r="AU123" s="132" t="s">
        <v>76</v>
      </c>
      <c r="AY123" s="125" t="s">
        <v>190</v>
      </c>
      <c r="BK123" s="133">
        <f>BK124</f>
        <v>0</v>
      </c>
    </row>
    <row r="124" spans="2:65" s="11" customFormat="1" ht="22.9" customHeight="1">
      <c r="B124" s="124"/>
      <c r="D124" s="125" t="s">
        <v>75</v>
      </c>
      <c r="E124" s="134" t="s">
        <v>391</v>
      </c>
      <c r="F124" s="134" t="s">
        <v>392</v>
      </c>
      <c r="I124" s="127"/>
      <c r="J124" s="135">
        <f>BK124</f>
        <v>0</v>
      </c>
      <c r="L124" s="124"/>
      <c r="M124" s="129"/>
      <c r="P124" s="130">
        <f>SUM(P125:P194)</f>
        <v>0</v>
      </c>
      <c r="R124" s="130">
        <f>SUM(R125:R194)</f>
        <v>0.60299999999999998</v>
      </c>
      <c r="T124" s="131">
        <f>SUM(T125:T194)</f>
        <v>0</v>
      </c>
      <c r="AR124" s="125" t="s">
        <v>83</v>
      </c>
      <c r="AT124" s="132" t="s">
        <v>75</v>
      </c>
      <c r="AU124" s="132" t="s">
        <v>83</v>
      </c>
      <c r="AY124" s="125" t="s">
        <v>190</v>
      </c>
      <c r="BK124" s="133">
        <f>SUM(BK125:BK194)</f>
        <v>0</v>
      </c>
    </row>
    <row r="125" spans="2:65" s="1" customFormat="1" ht="37.9" customHeight="1">
      <c r="B125" s="32"/>
      <c r="C125" s="136" t="s">
        <v>85</v>
      </c>
      <c r="D125" s="136" t="s">
        <v>193</v>
      </c>
      <c r="E125" s="137" t="s">
        <v>2025</v>
      </c>
      <c r="F125" s="138" t="s">
        <v>2026</v>
      </c>
      <c r="G125" s="139" t="s">
        <v>271</v>
      </c>
      <c r="H125" s="140">
        <v>100</v>
      </c>
      <c r="I125" s="141"/>
      <c r="J125" s="142">
        <f>ROUND(I125*H125,2)</f>
        <v>0</v>
      </c>
      <c r="K125" s="138" t="s">
        <v>197</v>
      </c>
      <c r="L125" s="32"/>
      <c r="M125" s="143" t="s">
        <v>1</v>
      </c>
      <c r="N125" s="144" t="s">
        <v>41</v>
      </c>
      <c r="P125" s="145">
        <f>O125*H125</f>
        <v>0</v>
      </c>
      <c r="Q125" s="145">
        <v>0</v>
      </c>
      <c r="R125" s="145">
        <f>Q125*H125</f>
        <v>0</v>
      </c>
      <c r="S125" s="145">
        <v>0</v>
      </c>
      <c r="T125" s="146">
        <f>S125*H125</f>
        <v>0</v>
      </c>
      <c r="AR125" s="147" t="s">
        <v>217</v>
      </c>
      <c r="AT125" s="147" t="s">
        <v>193</v>
      </c>
      <c r="AU125" s="147" t="s">
        <v>85</v>
      </c>
      <c r="AY125" s="17" t="s">
        <v>190</v>
      </c>
      <c r="BE125" s="148">
        <f>IF(N125="základní",J125,0)</f>
        <v>0</v>
      </c>
      <c r="BF125" s="148">
        <f>IF(N125="snížená",J125,0)</f>
        <v>0</v>
      </c>
      <c r="BG125" s="148">
        <f>IF(N125="zákl. přenesená",J125,0)</f>
        <v>0</v>
      </c>
      <c r="BH125" s="148">
        <f>IF(N125="sníž. přenesená",J125,0)</f>
        <v>0</v>
      </c>
      <c r="BI125" s="148">
        <f>IF(N125="nulová",J125,0)</f>
        <v>0</v>
      </c>
      <c r="BJ125" s="17" t="s">
        <v>83</v>
      </c>
      <c r="BK125" s="148">
        <f>ROUND(I125*H125,2)</f>
        <v>0</v>
      </c>
      <c r="BL125" s="17" t="s">
        <v>217</v>
      </c>
      <c r="BM125" s="147" t="s">
        <v>2027</v>
      </c>
    </row>
    <row r="126" spans="2:65" s="1" customFormat="1">
      <c r="B126" s="32"/>
      <c r="D126" s="149" t="s">
        <v>200</v>
      </c>
      <c r="F126" s="150" t="s">
        <v>2028</v>
      </c>
      <c r="I126" s="151"/>
      <c r="L126" s="32"/>
      <c r="M126" s="152"/>
      <c r="T126" s="56"/>
      <c r="AT126" s="17" t="s">
        <v>200</v>
      </c>
      <c r="AU126" s="17" t="s">
        <v>85</v>
      </c>
    </row>
    <row r="127" spans="2:65" s="12" customFormat="1">
      <c r="B127" s="160"/>
      <c r="D127" s="153" t="s">
        <v>256</v>
      </c>
      <c r="E127" s="161" t="s">
        <v>1</v>
      </c>
      <c r="F127" s="162" t="s">
        <v>2029</v>
      </c>
      <c r="H127" s="163">
        <v>50</v>
      </c>
      <c r="I127" s="164"/>
      <c r="L127" s="160"/>
      <c r="M127" s="165"/>
      <c r="T127" s="166"/>
      <c r="AT127" s="161" t="s">
        <v>256</v>
      </c>
      <c r="AU127" s="161" t="s">
        <v>85</v>
      </c>
      <c r="AV127" s="12" t="s">
        <v>85</v>
      </c>
      <c r="AW127" s="12" t="s">
        <v>32</v>
      </c>
      <c r="AX127" s="12" t="s">
        <v>76</v>
      </c>
      <c r="AY127" s="161" t="s">
        <v>190</v>
      </c>
    </row>
    <row r="128" spans="2:65" s="12" customFormat="1">
      <c r="B128" s="160"/>
      <c r="D128" s="153" t="s">
        <v>256</v>
      </c>
      <c r="E128" s="161" t="s">
        <v>1</v>
      </c>
      <c r="F128" s="162" t="s">
        <v>2030</v>
      </c>
      <c r="H128" s="163">
        <v>50</v>
      </c>
      <c r="I128" s="164"/>
      <c r="L128" s="160"/>
      <c r="M128" s="165"/>
      <c r="T128" s="166"/>
      <c r="AT128" s="161" t="s">
        <v>256</v>
      </c>
      <c r="AU128" s="161" t="s">
        <v>85</v>
      </c>
      <c r="AV128" s="12" t="s">
        <v>85</v>
      </c>
      <c r="AW128" s="12" t="s">
        <v>32</v>
      </c>
      <c r="AX128" s="12" t="s">
        <v>76</v>
      </c>
      <c r="AY128" s="161" t="s">
        <v>190</v>
      </c>
    </row>
    <row r="129" spans="2:65" s="14" customFormat="1">
      <c r="B129" s="173"/>
      <c r="D129" s="153" t="s">
        <v>256</v>
      </c>
      <c r="E129" s="174" t="s">
        <v>1</v>
      </c>
      <c r="F129" s="175" t="s">
        <v>267</v>
      </c>
      <c r="H129" s="176">
        <v>100</v>
      </c>
      <c r="I129" s="177"/>
      <c r="L129" s="173"/>
      <c r="M129" s="178"/>
      <c r="T129" s="179"/>
      <c r="AT129" s="174" t="s">
        <v>256</v>
      </c>
      <c r="AU129" s="174" t="s">
        <v>85</v>
      </c>
      <c r="AV129" s="14" t="s">
        <v>217</v>
      </c>
      <c r="AW129" s="14" t="s">
        <v>32</v>
      </c>
      <c r="AX129" s="14" t="s">
        <v>83</v>
      </c>
      <c r="AY129" s="174" t="s">
        <v>190</v>
      </c>
    </row>
    <row r="130" spans="2:65" s="1" customFormat="1" ht="44.25" customHeight="1">
      <c r="B130" s="32"/>
      <c r="C130" s="136" t="s">
        <v>209</v>
      </c>
      <c r="D130" s="136" t="s">
        <v>193</v>
      </c>
      <c r="E130" s="137" t="s">
        <v>2031</v>
      </c>
      <c r="F130" s="138" t="s">
        <v>2032</v>
      </c>
      <c r="G130" s="139" t="s">
        <v>271</v>
      </c>
      <c r="H130" s="140">
        <v>9000</v>
      </c>
      <c r="I130" s="141"/>
      <c r="J130" s="142">
        <f>ROUND(I130*H130,2)</f>
        <v>0</v>
      </c>
      <c r="K130" s="138" t="s">
        <v>197</v>
      </c>
      <c r="L130" s="32"/>
      <c r="M130" s="143" t="s">
        <v>1</v>
      </c>
      <c r="N130" s="144" t="s">
        <v>41</v>
      </c>
      <c r="P130" s="145">
        <f>O130*H130</f>
        <v>0</v>
      </c>
      <c r="Q130" s="145">
        <v>0</v>
      </c>
      <c r="R130" s="145">
        <f>Q130*H130</f>
        <v>0</v>
      </c>
      <c r="S130" s="145">
        <v>0</v>
      </c>
      <c r="T130" s="146">
        <f>S130*H130</f>
        <v>0</v>
      </c>
      <c r="AR130" s="147" t="s">
        <v>217</v>
      </c>
      <c r="AT130" s="147" t="s">
        <v>193</v>
      </c>
      <c r="AU130" s="147" t="s">
        <v>85</v>
      </c>
      <c r="AY130" s="17" t="s">
        <v>190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7" t="s">
        <v>83</v>
      </c>
      <c r="BK130" s="148">
        <f>ROUND(I130*H130,2)</f>
        <v>0</v>
      </c>
      <c r="BL130" s="17" t="s">
        <v>217</v>
      </c>
      <c r="BM130" s="147" t="s">
        <v>2033</v>
      </c>
    </row>
    <row r="131" spans="2:65" s="1" customFormat="1">
      <c r="B131" s="32"/>
      <c r="D131" s="149" t="s">
        <v>200</v>
      </c>
      <c r="F131" s="150" t="s">
        <v>2034</v>
      </c>
      <c r="I131" s="151"/>
      <c r="L131" s="32"/>
      <c r="M131" s="152"/>
      <c r="T131" s="56"/>
      <c r="AT131" s="17" t="s">
        <v>200</v>
      </c>
      <c r="AU131" s="17" t="s">
        <v>85</v>
      </c>
    </row>
    <row r="132" spans="2:65" s="12" customFormat="1">
      <c r="B132" s="160"/>
      <c r="D132" s="153" t="s">
        <v>256</v>
      </c>
      <c r="E132" s="161" t="s">
        <v>1</v>
      </c>
      <c r="F132" s="162" t="s">
        <v>2035</v>
      </c>
      <c r="H132" s="163">
        <v>6000</v>
      </c>
      <c r="I132" s="164"/>
      <c r="L132" s="160"/>
      <c r="M132" s="165"/>
      <c r="T132" s="166"/>
      <c r="AT132" s="161" t="s">
        <v>256</v>
      </c>
      <c r="AU132" s="161" t="s">
        <v>85</v>
      </c>
      <c r="AV132" s="12" t="s">
        <v>85</v>
      </c>
      <c r="AW132" s="12" t="s">
        <v>32</v>
      </c>
      <c r="AX132" s="12" t="s">
        <v>76</v>
      </c>
      <c r="AY132" s="161" t="s">
        <v>190</v>
      </c>
    </row>
    <row r="133" spans="2:65" s="12" customFormat="1">
      <c r="B133" s="160"/>
      <c r="D133" s="153" t="s">
        <v>256</v>
      </c>
      <c r="E133" s="161" t="s">
        <v>1</v>
      </c>
      <c r="F133" s="162" t="s">
        <v>2036</v>
      </c>
      <c r="H133" s="163">
        <v>3000</v>
      </c>
      <c r="I133" s="164"/>
      <c r="L133" s="160"/>
      <c r="M133" s="165"/>
      <c r="T133" s="166"/>
      <c r="AT133" s="161" t="s">
        <v>256</v>
      </c>
      <c r="AU133" s="161" t="s">
        <v>85</v>
      </c>
      <c r="AV133" s="12" t="s">
        <v>85</v>
      </c>
      <c r="AW133" s="12" t="s">
        <v>32</v>
      </c>
      <c r="AX133" s="12" t="s">
        <v>76</v>
      </c>
      <c r="AY133" s="161" t="s">
        <v>190</v>
      </c>
    </row>
    <row r="134" spans="2:65" s="14" customFormat="1">
      <c r="B134" s="173"/>
      <c r="D134" s="153" t="s">
        <v>256</v>
      </c>
      <c r="E134" s="174" t="s">
        <v>1</v>
      </c>
      <c r="F134" s="175" t="s">
        <v>267</v>
      </c>
      <c r="H134" s="176">
        <v>9000</v>
      </c>
      <c r="I134" s="177"/>
      <c r="L134" s="173"/>
      <c r="M134" s="178"/>
      <c r="T134" s="179"/>
      <c r="AT134" s="174" t="s">
        <v>256</v>
      </c>
      <c r="AU134" s="174" t="s">
        <v>85</v>
      </c>
      <c r="AV134" s="14" t="s">
        <v>217</v>
      </c>
      <c r="AW134" s="14" t="s">
        <v>32</v>
      </c>
      <c r="AX134" s="14" t="s">
        <v>83</v>
      </c>
      <c r="AY134" s="174" t="s">
        <v>190</v>
      </c>
    </row>
    <row r="135" spans="2:65" s="1" customFormat="1" ht="37.9" customHeight="1">
      <c r="B135" s="32"/>
      <c r="C135" s="136" t="s">
        <v>189</v>
      </c>
      <c r="D135" s="136" t="s">
        <v>193</v>
      </c>
      <c r="E135" s="137" t="s">
        <v>2037</v>
      </c>
      <c r="F135" s="138" t="s">
        <v>2038</v>
      </c>
      <c r="G135" s="139" t="s">
        <v>271</v>
      </c>
      <c r="H135" s="140">
        <v>6</v>
      </c>
      <c r="I135" s="141"/>
      <c r="J135" s="142">
        <f>ROUND(I135*H135,2)</f>
        <v>0</v>
      </c>
      <c r="K135" s="138" t="s">
        <v>197</v>
      </c>
      <c r="L135" s="32"/>
      <c r="M135" s="143" t="s">
        <v>1</v>
      </c>
      <c r="N135" s="144" t="s">
        <v>41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217</v>
      </c>
      <c r="AT135" s="147" t="s">
        <v>193</v>
      </c>
      <c r="AU135" s="147" t="s">
        <v>85</v>
      </c>
      <c r="AY135" s="17" t="s">
        <v>190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83</v>
      </c>
      <c r="BK135" s="148">
        <f>ROUND(I135*H135,2)</f>
        <v>0</v>
      </c>
      <c r="BL135" s="17" t="s">
        <v>217</v>
      </c>
      <c r="BM135" s="147" t="s">
        <v>2039</v>
      </c>
    </row>
    <row r="136" spans="2:65" s="1" customFormat="1">
      <c r="B136" s="32"/>
      <c r="D136" s="149" t="s">
        <v>200</v>
      </c>
      <c r="F136" s="150" t="s">
        <v>2040</v>
      </c>
      <c r="I136" s="151"/>
      <c r="L136" s="32"/>
      <c r="M136" s="152"/>
      <c r="T136" s="56"/>
      <c r="AT136" s="17" t="s">
        <v>200</v>
      </c>
      <c r="AU136" s="17" t="s">
        <v>85</v>
      </c>
    </row>
    <row r="137" spans="2:65" s="12" customFormat="1">
      <c r="B137" s="160"/>
      <c r="D137" s="153" t="s">
        <v>256</v>
      </c>
      <c r="E137" s="161" t="s">
        <v>1</v>
      </c>
      <c r="F137" s="162" t="s">
        <v>2041</v>
      </c>
      <c r="H137" s="163">
        <v>3</v>
      </c>
      <c r="I137" s="164"/>
      <c r="L137" s="160"/>
      <c r="M137" s="165"/>
      <c r="T137" s="166"/>
      <c r="AT137" s="161" t="s">
        <v>256</v>
      </c>
      <c r="AU137" s="161" t="s">
        <v>85</v>
      </c>
      <c r="AV137" s="12" t="s">
        <v>85</v>
      </c>
      <c r="AW137" s="12" t="s">
        <v>32</v>
      </c>
      <c r="AX137" s="12" t="s">
        <v>76</v>
      </c>
      <c r="AY137" s="161" t="s">
        <v>190</v>
      </c>
    </row>
    <row r="138" spans="2:65" s="12" customFormat="1">
      <c r="B138" s="160"/>
      <c r="D138" s="153" t="s">
        <v>256</v>
      </c>
      <c r="E138" s="161" t="s">
        <v>1</v>
      </c>
      <c r="F138" s="162" t="s">
        <v>2042</v>
      </c>
      <c r="H138" s="163">
        <v>3</v>
      </c>
      <c r="I138" s="164"/>
      <c r="L138" s="160"/>
      <c r="M138" s="165"/>
      <c r="T138" s="166"/>
      <c r="AT138" s="161" t="s">
        <v>256</v>
      </c>
      <c r="AU138" s="161" t="s">
        <v>85</v>
      </c>
      <c r="AV138" s="12" t="s">
        <v>85</v>
      </c>
      <c r="AW138" s="12" t="s">
        <v>32</v>
      </c>
      <c r="AX138" s="12" t="s">
        <v>76</v>
      </c>
      <c r="AY138" s="161" t="s">
        <v>190</v>
      </c>
    </row>
    <row r="139" spans="2:65" s="14" customFormat="1">
      <c r="B139" s="173"/>
      <c r="D139" s="153" t="s">
        <v>256</v>
      </c>
      <c r="E139" s="174" t="s">
        <v>1</v>
      </c>
      <c r="F139" s="175" t="s">
        <v>267</v>
      </c>
      <c r="H139" s="176">
        <v>6</v>
      </c>
      <c r="I139" s="177"/>
      <c r="L139" s="173"/>
      <c r="M139" s="178"/>
      <c r="T139" s="179"/>
      <c r="AT139" s="174" t="s">
        <v>256</v>
      </c>
      <c r="AU139" s="174" t="s">
        <v>85</v>
      </c>
      <c r="AV139" s="14" t="s">
        <v>217</v>
      </c>
      <c r="AW139" s="14" t="s">
        <v>32</v>
      </c>
      <c r="AX139" s="14" t="s">
        <v>83</v>
      </c>
      <c r="AY139" s="174" t="s">
        <v>190</v>
      </c>
    </row>
    <row r="140" spans="2:65" s="1" customFormat="1" ht="37.9" customHeight="1">
      <c r="B140" s="32"/>
      <c r="C140" s="136" t="s">
        <v>231</v>
      </c>
      <c r="D140" s="136" t="s">
        <v>193</v>
      </c>
      <c r="E140" s="137" t="s">
        <v>2043</v>
      </c>
      <c r="F140" s="138" t="s">
        <v>2044</v>
      </c>
      <c r="G140" s="139" t="s">
        <v>271</v>
      </c>
      <c r="H140" s="140">
        <v>540</v>
      </c>
      <c r="I140" s="141"/>
      <c r="J140" s="142">
        <f>ROUND(I140*H140,2)</f>
        <v>0</v>
      </c>
      <c r="K140" s="138" t="s">
        <v>197</v>
      </c>
      <c r="L140" s="32"/>
      <c r="M140" s="143" t="s">
        <v>1</v>
      </c>
      <c r="N140" s="144" t="s">
        <v>41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217</v>
      </c>
      <c r="AT140" s="147" t="s">
        <v>193</v>
      </c>
      <c r="AU140" s="147" t="s">
        <v>85</v>
      </c>
      <c r="AY140" s="17" t="s">
        <v>190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83</v>
      </c>
      <c r="BK140" s="148">
        <f>ROUND(I140*H140,2)</f>
        <v>0</v>
      </c>
      <c r="BL140" s="17" t="s">
        <v>217</v>
      </c>
      <c r="BM140" s="147" t="s">
        <v>2045</v>
      </c>
    </row>
    <row r="141" spans="2:65" s="1" customFormat="1">
      <c r="B141" s="32"/>
      <c r="D141" s="149" t="s">
        <v>200</v>
      </c>
      <c r="F141" s="150" t="s">
        <v>2046</v>
      </c>
      <c r="I141" s="151"/>
      <c r="L141" s="32"/>
      <c r="M141" s="152"/>
      <c r="T141" s="56"/>
      <c r="AT141" s="17" t="s">
        <v>200</v>
      </c>
      <c r="AU141" s="17" t="s">
        <v>85</v>
      </c>
    </row>
    <row r="142" spans="2:65" s="12" customFormat="1">
      <c r="B142" s="160"/>
      <c r="D142" s="153" t="s">
        <v>256</v>
      </c>
      <c r="E142" s="161" t="s">
        <v>1</v>
      </c>
      <c r="F142" s="162" t="s">
        <v>2047</v>
      </c>
      <c r="H142" s="163">
        <v>360</v>
      </c>
      <c r="I142" s="164"/>
      <c r="L142" s="160"/>
      <c r="M142" s="165"/>
      <c r="T142" s="166"/>
      <c r="AT142" s="161" t="s">
        <v>256</v>
      </c>
      <c r="AU142" s="161" t="s">
        <v>85</v>
      </c>
      <c r="AV142" s="12" t="s">
        <v>85</v>
      </c>
      <c r="AW142" s="12" t="s">
        <v>32</v>
      </c>
      <c r="AX142" s="12" t="s">
        <v>76</v>
      </c>
      <c r="AY142" s="161" t="s">
        <v>190</v>
      </c>
    </row>
    <row r="143" spans="2:65" s="12" customFormat="1">
      <c r="B143" s="160"/>
      <c r="D143" s="153" t="s">
        <v>256</v>
      </c>
      <c r="E143" s="161" t="s">
        <v>1</v>
      </c>
      <c r="F143" s="162" t="s">
        <v>2048</v>
      </c>
      <c r="H143" s="163">
        <v>180</v>
      </c>
      <c r="I143" s="164"/>
      <c r="L143" s="160"/>
      <c r="M143" s="165"/>
      <c r="T143" s="166"/>
      <c r="AT143" s="161" t="s">
        <v>256</v>
      </c>
      <c r="AU143" s="161" t="s">
        <v>85</v>
      </c>
      <c r="AV143" s="12" t="s">
        <v>85</v>
      </c>
      <c r="AW143" s="12" t="s">
        <v>32</v>
      </c>
      <c r="AX143" s="12" t="s">
        <v>76</v>
      </c>
      <c r="AY143" s="161" t="s">
        <v>190</v>
      </c>
    </row>
    <row r="144" spans="2:65" s="14" customFormat="1">
      <c r="B144" s="173"/>
      <c r="D144" s="153" t="s">
        <v>256</v>
      </c>
      <c r="E144" s="174" t="s">
        <v>1</v>
      </c>
      <c r="F144" s="175" t="s">
        <v>267</v>
      </c>
      <c r="H144" s="176">
        <v>540</v>
      </c>
      <c r="I144" s="177"/>
      <c r="L144" s="173"/>
      <c r="M144" s="178"/>
      <c r="T144" s="179"/>
      <c r="AT144" s="174" t="s">
        <v>256</v>
      </c>
      <c r="AU144" s="174" t="s">
        <v>85</v>
      </c>
      <c r="AV144" s="14" t="s">
        <v>217</v>
      </c>
      <c r="AW144" s="14" t="s">
        <v>32</v>
      </c>
      <c r="AX144" s="14" t="s">
        <v>83</v>
      </c>
      <c r="AY144" s="174" t="s">
        <v>190</v>
      </c>
    </row>
    <row r="145" spans="2:65" s="1" customFormat="1" ht="24.2" customHeight="1">
      <c r="B145" s="32"/>
      <c r="C145" s="136" t="s">
        <v>391</v>
      </c>
      <c r="D145" s="136" t="s">
        <v>193</v>
      </c>
      <c r="E145" s="137" t="s">
        <v>2049</v>
      </c>
      <c r="F145" s="138" t="s">
        <v>2050</v>
      </c>
      <c r="G145" s="139" t="s">
        <v>271</v>
      </c>
      <c r="H145" s="140">
        <v>60</v>
      </c>
      <c r="I145" s="141"/>
      <c r="J145" s="142">
        <f>ROUND(I145*H145,2)</f>
        <v>0</v>
      </c>
      <c r="K145" s="138" t="s">
        <v>197</v>
      </c>
      <c r="L145" s="32"/>
      <c r="M145" s="143" t="s">
        <v>1</v>
      </c>
      <c r="N145" s="144" t="s">
        <v>41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217</v>
      </c>
      <c r="AT145" s="147" t="s">
        <v>193</v>
      </c>
      <c r="AU145" s="147" t="s">
        <v>85</v>
      </c>
      <c r="AY145" s="17" t="s">
        <v>190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83</v>
      </c>
      <c r="BK145" s="148">
        <f>ROUND(I145*H145,2)</f>
        <v>0</v>
      </c>
      <c r="BL145" s="17" t="s">
        <v>217</v>
      </c>
      <c r="BM145" s="147" t="s">
        <v>2051</v>
      </c>
    </row>
    <row r="146" spans="2:65" s="1" customFormat="1">
      <c r="B146" s="32"/>
      <c r="D146" s="149" t="s">
        <v>200</v>
      </c>
      <c r="F146" s="150" t="s">
        <v>2052</v>
      </c>
      <c r="I146" s="151"/>
      <c r="L146" s="32"/>
      <c r="M146" s="152"/>
      <c r="T146" s="56"/>
      <c r="AT146" s="17" t="s">
        <v>200</v>
      </c>
      <c r="AU146" s="17" t="s">
        <v>85</v>
      </c>
    </row>
    <row r="147" spans="2:65" s="12" customFormat="1">
      <c r="B147" s="160"/>
      <c r="D147" s="153" t="s">
        <v>256</v>
      </c>
      <c r="E147" s="161" t="s">
        <v>1</v>
      </c>
      <c r="F147" s="162" t="s">
        <v>2053</v>
      </c>
      <c r="H147" s="163">
        <v>30</v>
      </c>
      <c r="I147" s="164"/>
      <c r="L147" s="160"/>
      <c r="M147" s="165"/>
      <c r="T147" s="166"/>
      <c r="AT147" s="161" t="s">
        <v>256</v>
      </c>
      <c r="AU147" s="161" t="s">
        <v>85</v>
      </c>
      <c r="AV147" s="12" t="s">
        <v>85</v>
      </c>
      <c r="AW147" s="12" t="s">
        <v>32</v>
      </c>
      <c r="AX147" s="12" t="s">
        <v>76</v>
      </c>
      <c r="AY147" s="161" t="s">
        <v>190</v>
      </c>
    </row>
    <row r="148" spans="2:65" s="12" customFormat="1">
      <c r="B148" s="160"/>
      <c r="D148" s="153" t="s">
        <v>256</v>
      </c>
      <c r="E148" s="161" t="s">
        <v>1</v>
      </c>
      <c r="F148" s="162" t="s">
        <v>2054</v>
      </c>
      <c r="H148" s="163">
        <v>30</v>
      </c>
      <c r="I148" s="164"/>
      <c r="L148" s="160"/>
      <c r="M148" s="165"/>
      <c r="T148" s="166"/>
      <c r="AT148" s="161" t="s">
        <v>256</v>
      </c>
      <c r="AU148" s="161" t="s">
        <v>85</v>
      </c>
      <c r="AV148" s="12" t="s">
        <v>85</v>
      </c>
      <c r="AW148" s="12" t="s">
        <v>32</v>
      </c>
      <c r="AX148" s="12" t="s">
        <v>76</v>
      </c>
      <c r="AY148" s="161" t="s">
        <v>190</v>
      </c>
    </row>
    <row r="149" spans="2:65" s="14" customFormat="1">
      <c r="B149" s="173"/>
      <c r="D149" s="153" t="s">
        <v>256</v>
      </c>
      <c r="E149" s="174" t="s">
        <v>1</v>
      </c>
      <c r="F149" s="175" t="s">
        <v>267</v>
      </c>
      <c r="H149" s="176">
        <v>60</v>
      </c>
      <c r="I149" s="177"/>
      <c r="L149" s="173"/>
      <c r="M149" s="178"/>
      <c r="T149" s="179"/>
      <c r="AT149" s="174" t="s">
        <v>256</v>
      </c>
      <c r="AU149" s="174" t="s">
        <v>85</v>
      </c>
      <c r="AV149" s="14" t="s">
        <v>217</v>
      </c>
      <c r="AW149" s="14" t="s">
        <v>32</v>
      </c>
      <c r="AX149" s="14" t="s">
        <v>83</v>
      </c>
      <c r="AY149" s="174" t="s">
        <v>190</v>
      </c>
    </row>
    <row r="150" spans="2:65" s="1" customFormat="1" ht="37.9" customHeight="1">
      <c r="B150" s="32"/>
      <c r="C150" s="136" t="s">
        <v>238</v>
      </c>
      <c r="D150" s="136" t="s">
        <v>193</v>
      </c>
      <c r="E150" s="137" t="s">
        <v>2055</v>
      </c>
      <c r="F150" s="138" t="s">
        <v>2056</v>
      </c>
      <c r="G150" s="139" t="s">
        <v>271</v>
      </c>
      <c r="H150" s="140">
        <v>30</v>
      </c>
      <c r="I150" s="141"/>
      <c r="J150" s="142">
        <f>ROUND(I150*H150,2)</f>
        <v>0</v>
      </c>
      <c r="K150" s="138" t="s">
        <v>197</v>
      </c>
      <c r="L150" s="32"/>
      <c r="M150" s="143" t="s">
        <v>1</v>
      </c>
      <c r="N150" s="144" t="s">
        <v>41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47" t="s">
        <v>217</v>
      </c>
      <c r="AT150" s="147" t="s">
        <v>193</v>
      </c>
      <c r="AU150" s="147" t="s">
        <v>85</v>
      </c>
      <c r="AY150" s="17" t="s">
        <v>190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83</v>
      </c>
      <c r="BK150" s="148">
        <f>ROUND(I150*H150,2)</f>
        <v>0</v>
      </c>
      <c r="BL150" s="17" t="s">
        <v>217</v>
      </c>
      <c r="BM150" s="147" t="s">
        <v>2057</v>
      </c>
    </row>
    <row r="151" spans="2:65" s="1" customFormat="1">
      <c r="B151" s="32"/>
      <c r="D151" s="149" t="s">
        <v>200</v>
      </c>
      <c r="F151" s="150" t="s">
        <v>2058</v>
      </c>
      <c r="I151" s="151"/>
      <c r="L151" s="32"/>
      <c r="M151" s="152"/>
      <c r="T151" s="56"/>
      <c r="AT151" s="17" t="s">
        <v>200</v>
      </c>
      <c r="AU151" s="17" t="s">
        <v>85</v>
      </c>
    </row>
    <row r="152" spans="2:65" s="12" customFormat="1">
      <c r="B152" s="160"/>
      <c r="D152" s="153" t="s">
        <v>256</v>
      </c>
      <c r="E152" s="161" t="s">
        <v>1</v>
      </c>
      <c r="F152" s="162" t="s">
        <v>2059</v>
      </c>
      <c r="H152" s="163">
        <v>15</v>
      </c>
      <c r="I152" s="164"/>
      <c r="L152" s="160"/>
      <c r="M152" s="165"/>
      <c r="T152" s="166"/>
      <c r="AT152" s="161" t="s">
        <v>256</v>
      </c>
      <c r="AU152" s="161" t="s">
        <v>85</v>
      </c>
      <c r="AV152" s="12" t="s">
        <v>85</v>
      </c>
      <c r="AW152" s="12" t="s">
        <v>32</v>
      </c>
      <c r="AX152" s="12" t="s">
        <v>76</v>
      </c>
      <c r="AY152" s="161" t="s">
        <v>190</v>
      </c>
    </row>
    <row r="153" spans="2:65" s="12" customFormat="1">
      <c r="B153" s="160"/>
      <c r="D153" s="153" t="s">
        <v>256</v>
      </c>
      <c r="E153" s="161" t="s">
        <v>1</v>
      </c>
      <c r="F153" s="162" t="s">
        <v>2060</v>
      </c>
      <c r="H153" s="163">
        <v>15</v>
      </c>
      <c r="I153" s="164"/>
      <c r="L153" s="160"/>
      <c r="M153" s="165"/>
      <c r="T153" s="166"/>
      <c r="AT153" s="161" t="s">
        <v>256</v>
      </c>
      <c r="AU153" s="161" t="s">
        <v>85</v>
      </c>
      <c r="AV153" s="12" t="s">
        <v>85</v>
      </c>
      <c r="AW153" s="12" t="s">
        <v>32</v>
      </c>
      <c r="AX153" s="12" t="s">
        <v>76</v>
      </c>
      <c r="AY153" s="161" t="s">
        <v>190</v>
      </c>
    </row>
    <row r="154" spans="2:65" s="14" customFormat="1">
      <c r="B154" s="173"/>
      <c r="D154" s="153" t="s">
        <v>256</v>
      </c>
      <c r="E154" s="174" t="s">
        <v>1</v>
      </c>
      <c r="F154" s="175" t="s">
        <v>267</v>
      </c>
      <c r="H154" s="176">
        <v>30</v>
      </c>
      <c r="I154" s="177"/>
      <c r="L154" s="173"/>
      <c r="M154" s="178"/>
      <c r="T154" s="179"/>
      <c r="AT154" s="174" t="s">
        <v>256</v>
      </c>
      <c r="AU154" s="174" t="s">
        <v>85</v>
      </c>
      <c r="AV154" s="14" t="s">
        <v>217</v>
      </c>
      <c r="AW154" s="14" t="s">
        <v>32</v>
      </c>
      <c r="AX154" s="14" t="s">
        <v>83</v>
      </c>
      <c r="AY154" s="174" t="s">
        <v>190</v>
      </c>
    </row>
    <row r="155" spans="2:65" s="1" customFormat="1" ht="49.15" customHeight="1">
      <c r="B155" s="32"/>
      <c r="C155" s="136" t="s">
        <v>511</v>
      </c>
      <c r="D155" s="136" t="s">
        <v>193</v>
      </c>
      <c r="E155" s="137" t="s">
        <v>2061</v>
      </c>
      <c r="F155" s="138" t="s">
        <v>2062</v>
      </c>
      <c r="G155" s="139" t="s">
        <v>271</v>
      </c>
      <c r="H155" s="140">
        <v>5400</v>
      </c>
      <c r="I155" s="141"/>
      <c r="J155" s="142">
        <f>ROUND(I155*H155,2)</f>
        <v>0</v>
      </c>
      <c r="K155" s="138" t="s">
        <v>197</v>
      </c>
      <c r="L155" s="32"/>
      <c r="M155" s="143" t="s">
        <v>1</v>
      </c>
      <c r="N155" s="144" t="s">
        <v>41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217</v>
      </c>
      <c r="AT155" s="147" t="s">
        <v>193</v>
      </c>
      <c r="AU155" s="147" t="s">
        <v>85</v>
      </c>
      <c r="AY155" s="17" t="s">
        <v>190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7" t="s">
        <v>83</v>
      </c>
      <c r="BK155" s="148">
        <f>ROUND(I155*H155,2)</f>
        <v>0</v>
      </c>
      <c r="BL155" s="17" t="s">
        <v>217</v>
      </c>
      <c r="BM155" s="147" t="s">
        <v>2063</v>
      </c>
    </row>
    <row r="156" spans="2:65" s="1" customFormat="1">
      <c r="B156" s="32"/>
      <c r="D156" s="149" t="s">
        <v>200</v>
      </c>
      <c r="F156" s="150" t="s">
        <v>2064</v>
      </c>
      <c r="I156" s="151"/>
      <c r="L156" s="32"/>
      <c r="M156" s="152"/>
      <c r="T156" s="56"/>
      <c r="AT156" s="17" t="s">
        <v>200</v>
      </c>
      <c r="AU156" s="17" t="s">
        <v>85</v>
      </c>
    </row>
    <row r="157" spans="2:65" s="12" customFormat="1">
      <c r="B157" s="160"/>
      <c r="D157" s="153" t="s">
        <v>256</v>
      </c>
      <c r="E157" s="161" t="s">
        <v>1</v>
      </c>
      <c r="F157" s="162" t="s">
        <v>2065</v>
      </c>
      <c r="H157" s="163">
        <v>3600</v>
      </c>
      <c r="I157" s="164"/>
      <c r="L157" s="160"/>
      <c r="M157" s="165"/>
      <c r="T157" s="166"/>
      <c r="AT157" s="161" t="s">
        <v>256</v>
      </c>
      <c r="AU157" s="161" t="s">
        <v>85</v>
      </c>
      <c r="AV157" s="12" t="s">
        <v>85</v>
      </c>
      <c r="AW157" s="12" t="s">
        <v>32</v>
      </c>
      <c r="AX157" s="12" t="s">
        <v>76</v>
      </c>
      <c r="AY157" s="161" t="s">
        <v>190</v>
      </c>
    </row>
    <row r="158" spans="2:65" s="12" customFormat="1">
      <c r="B158" s="160"/>
      <c r="D158" s="153" t="s">
        <v>256</v>
      </c>
      <c r="E158" s="161" t="s">
        <v>1</v>
      </c>
      <c r="F158" s="162" t="s">
        <v>2066</v>
      </c>
      <c r="H158" s="163">
        <v>1800</v>
      </c>
      <c r="I158" s="164"/>
      <c r="L158" s="160"/>
      <c r="M158" s="165"/>
      <c r="T158" s="166"/>
      <c r="AT158" s="161" t="s">
        <v>256</v>
      </c>
      <c r="AU158" s="161" t="s">
        <v>85</v>
      </c>
      <c r="AV158" s="12" t="s">
        <v>85</v>
      </c>
      <c r="AW158" s="12" t="s">
        <v>32</v>
      </c>
      <c r="AX158" s="12" t="s">
        <v>76</v>
      </c>
      <c r="AY158" s="161" t="s">
        <v>190</v>
      </c>
    </row>
    <row r="159" spans="2:65" s="14" customFormat="1">
      <c r="B159" s="173"/>
      <c r="D159" s="153" t="s">
        <v>256</v>
      </c>
      <c r="E159" s="174" t="s">
        <v>1</v>
      </c>
      <c r="F159" s="175" t="s">
        <v>267</v>
      </c>
      <c r="H159" s="176">
        <v>5400</v>
      </c>
      <c r="I159" s="177"/>
      <c r="L159" s="173"/>
      <c r="M159" s="178"/>
      <c r="T159" s="179"/>
      <c r="AT159" s="174" t="s">
        <v>256</v>
      </c>
      <c r="AU159" s="174" t="s">
        <v>85</v>
      </c>
      <c r="AV159" s="14" t="s">
        <v>217</v>
      </c>
      <c r="AW159" s="14" t="s">
        <v>32</v>
      </c>
      <c r="AX159" s="14" t="s">
        <v>83</v>
      </c>
      <c r="AY159" s="174" t="s">
        <v>190</v>
      </c>
    </row>
    <row r="160" spans="2:65" s="1" customFormat="1" ht="49.15" customHeight="1">
      <c r="B160" s="32"/>
      <c r="C160" s="136" t="s">
        <v>500</v>
      </c>
      <c r="D160" s="136" t="s">
        <v>193</v>
      </c>
      <c r="E160" s="137" t="s">
        <v>2067</v>
      </c>
      <c r="F160" s="138" t="s">
        <v>2068</v>
      </c>
      <c r="G160" s="139" t="s">
        <v>271</v>
      </c>
      <c r="H160" s="140">
        <v>2700</v>
      </c>
      <c r="I160" s="141"/>
      <c r="J160" s="142">
        <f>ROUND(I160*H160,2)</f>
        <v>0</v>
      </c>
      <c r="K160" s="138" t="s">
        <v>197</v>
      </c>
      <c r="L160" s="32"/>
      <c r="M160" s="143" t="s">
        <v>1</v>
      </c>
      <c r="N160" s="144" t="s">
        <v>41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217</v>
      </c>
      <c r="AT160" s="147" t="s">
        <v>193</v>
      </c>
      <c r="AU160" s="147" t="s">
        <v>85</v>
      </c>
      <c r="AY160" s="17" t="s">
        <v>190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83</v>
      </c>
      <c r="BK160" s="148">
        <f>ROUND(I160*H160,2)</f>
        <v>0</v>
      </c>
      <c r="BL160" s="17" t="s">
        <v>217</v>
      </c>
      <c r="BM160" s="147" t="s">
        <v>2069</v>
      </c>
    </row>
    <row r="161" spans="2:65" s="1" customFormat="1">
      <c r="B161" s="32"/>
      <c r="D161" s="149" t="s">
        <v>200</v>
      </c>
      <c r="F161" s="150" t="s">
        <v>2070</v>
      </c>
      <c r="I161" s="151"/>
      <c r="L161" s="32"/>
      <c r="M161" s="152"/>
      <c r="T161" s="56"/>
      <c r="AT161" s="17" t="s">
        <v>200</v>
      </c>
      <c r="AU161" s="17" t="s">
        <v>85</v>
      </c>
    </row>
    <row r="162" spans="2:65" s="12" customFormat="1">
      <c r="B162" s="160"/>
      <c r="D162" s="153" t="s">
        <v>256</v>
      </c>
      <c r="E162" s="161" t="s">
        <v>1</v>
      </c>
      <c r="F162" s="162" t="s">
        <v>2071</v>
      </c>
      <c r="H162" s="163">
        <v>1800</v>
      </c>
      <c r="I162" s="164"/>
      <c r="L162" s="160"/>
      <c r="M162" s="165"/>
      <c r="T162" s="166"/>
      <c r="AT162" s="161" t="s">
        <v>256</v>
      </c>
      <c r="AU162" s="161" t="s">
        <v>85</v>
      </c>
      <c r="AV162" s="12" t="s">
        <v>85</v>
      </c>
      <c r="AW162" s="12" t="s">
        <v>32</v>
      </c>
      <c r="AX162" s="12" t="s">
        <v>76</v>
      </c>
      <c r="AY162" s="161" t="s">
        <v>190</v>
      </c>
    </row>
    <row r="163" spans="2:65" s="12" customFormat="1">
      <c r="B163" s="160"/>
      <c r="D163" s="153" t="s">
        <v>256</v>
      </c>
      <c r="E163" s="161" t="s">
        <v>1</v>
      </c>
      <c r="F163" s="162" t="s">
        <v>2072</v>
      </c>
      <c r="H163" s="163">
        <v>900</v>
      </c>
      <c r="I163" s="164"/>
      <c r="L163" s="160"/>
      <c r="M163" s="165"/>
      <c r="T163" s="166"/>
      <c r="AT163" s="161" t="s">
        <v>256</v>
      </c>
      <c r="AU163" s="161" t="s">
        <v>85</v>
      </c>
      <c r="AV163" s="12" t="s">
        <v>85</v>
      </c>
      <c r="AW163" s="12" t="s">
        <v>32</v>
      </c>
      <c r="AX163" s="12" t="s">
        <v>76</v>
      </c>
      <c r="AY163" s="161" t="s">
        <v>190</v>
      </c>
    </row>
    <row r="164" spans="2:65" s="14" customFormat="1">
      <c r="B164" s="173"/>
      <c r="D164" s="153" t="s">
        <v>256</v>
      </c>
      <c r="E164" s="174" t="s">
        <v>1</v>
      </c>
      <c r="F164" s="175" t="s">
        <v>267</v>
      </c>
      <c r="H164" s="176">
        <v>2700</v>
      </c>
      <c r="I164" s="177"/>
      <c r="L164" s="173"/>
      <c r="M164" s="178"/>
      <c r="T164" s="179"/>
      <c r="AT164" s="174" t="s">
        <v>256</v>
      </c>
      <c r="AU164" s="174" t="s">
        <v>85</v>
      </c>
      <c r="AV164" s="14" t="s">
        <v>217</v>
      </c>
      <c r="AW164" s="14" t="s">
        <v>32</v>
      </c>
      <c r="AX164" s="14" t="s">
        <v>83</v>
      </c>
      <c r="AY164" s="174" t="s">
        <v>190</v>
      </c>
    </row>
    <row r="165" spans="2:65" s="1" customFormat="1" ht="37.9" customHeight="1">
      <c r="B165" s="32"/>
      <c r="C165" s="136" t="s">
        <v>518</v>
      </c>
      <c r="D165" s="136" t="s">
        <v>193</v>
      </c>
      <c r="E165" s="137" t="s">
        <v>2073</v>
      </c>
      <c r="F165" s="138" t="s">
        <v>2074</v>
      </c>
      <c r="G165" s="139" t="s">
        <v>271</v>
      </c>
      <c r="H165" s="140">
        <v>12</v>
      </c>
      <c r="I165" s="141"/>
      <c r="J165" s="142">
        <f>ROUND(I165*H165,2)</f>
        <v>0</v>
      </c>
      <c r="K165" s="138" t="s">
        <v>197</v>
      </c>
      <c r="L165" s="32"/>
      <c r="M165" s="143" t="s">
        <v>1</v>
      </c>
      <c r="N165" s="144" t="s">
        <v>41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AR165" s="147" t="s">
        <v>217</v>
      </c>
      <c r="AT165" s="147" t="s">
        <v>193</v>
      </c>
      <c r="AU165" s="147" t="s">
        <v>85</v>
      </c>
      <c r="AY165" s="17" t="s">
        <v>190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83</v>
      </c>
      <c r="BK165" s="148">
        <f>ROUND(I165*H165,2)</f>
        <v>0</v>
      </c>
      <c r="BL165" s="17" t="s">
        <v>217</v>
      </c>
      <c r="BM165" s="147" t="s">
        <v>2075</v>
      </c>
    </row>
    <row r="166" spans="2:65" s="1" customFormat="1">
      <c r="B166" s="32"/>
      <c r="D166" s="149" t="s">
        <v>200</v>
      </c>
      <c r="F166" s="150" t="s">
        <v>2076</v>
      </c>
      <c r="I166" s="151"/>
      <c r="L166" s="32"/>
      <c r="M166" s="152"/>
      <c r="T166" s="56"/>
      <c r="AT166" s="17" t="s">
        <v>200</v>
      </c>
      <c r="AU166" s="17" t="s">
        <v>85</v>
      </c>
    </row>
    <row r="167" spans="2:65" s="12" customFormat="1">
      <c r="B167" s="160"/>
      <c r="D167" s="153" t="s">
        <v>256</v>
      </c>
      <c r="E167" s="161" t="s">
        <v>1</v>
      </c>
      <c r="F167" s="162" t="s">
        <v>2077</v>
      </c>
      <c r="H167" s="163">
        <v>6</v>
      </c>
      <c r="I167" s="164"/>
      <c r="L167" s="160"/>
      <c r="M167" s="165"/>
      <c r="T167" s="166"/>
      <c r="AT167" s="161" t="s">
        <v>256</v>
      </c>
      <c r="AU167" s="161" t="s">
        <v>85</v>
      </c>
      <c r="AV167" s="12" t="s">
        <v>85</v>
      </c>
      <c r="AW167" s="12" t="s">
        <v>32</v>
      </c>
      <c r="AX167" s="12" t="s">
        <v>76</v>
      </c>
      <c r="AY167" s="161" t="s">
        <v>190</v>
      </c>
    </row>
    <row r="168" spans="2:65" s="12" customFormat="1">
      <c r="B168" s="160"/>
      <c r="D168" s="153" t="s">
        <v>256</v>
      </c>
      <c r="E168" s="161" t="s">
        <v>1</v>
      </c>
      <c r="F168" s="162" t="s">
        <v>2078</v>
      </c>
      <c r="H168" s="163">
        <v>6</v>
      </c>
      <c r="I168" s="164"/>
      <c r="L168" s="160"/>
      <c r="M168" s="165"/>
      <c r="T168" s="166"/>
      <c r="AT168" s="161" t="s">
        <v>256</v>
      </c>
      <c r="AU168" s="161" t="s">
        <v>85</v>
      </c>
      <c r="AV168" s="12" t="s">
        <v>85</v>
      </c>
      <c r="AW168" s="12" t="s">
        <v>32</v>
      </c>
      <c r="AX168" s="12" t="s">
        <v>76</v>
      </c>
      <c r="AY168" s="161" t="s">
        <v>190</v>
      </c>
    </row>
    <row r="169" spans="2:65" s="14" customFormat="1">
      <c r="B169" s="173"/>
      <c r="D169" s="153" t="s">
        <v>256</v>
      </c>
      <c r="E169" s="174" t="s">
        <v>1</v>
      </c>
      <c r="F169" s="175" t="s">
        <v>267</v>
      </c>
      <c r="H169" s="176">
        <v>12</v>
      </c>
      <c r="I169" s="177"/>
      <c r="L169" s="173"/>
      <c r="M169" s="178"/>
      <c r="T169" s="179"/>
      <c r="AT169" s="174" t="s">
        <v>256</v>
      </c>
      <c r="AU169" s="174" t="s">
        <v>85</v>
      </c>
      <c r="AV169" s="14" t="s">
        <v>217</v>
      </c>
      <c r="AW169" s="14" t="s">
        <v>32</v>
      </c>
      <c r="AX169" s="14" t="s">
        <v>83</v>
      </c>
      <c r="AY169" s="174" t="s">
        <v>190</v>
      </c>
    </row>
    <row r="170" spans="2:65" s="1" customFormat="1" ht="55.5" customHeight="1">
      <c r="B170" s="32"/>
      <c r="C170" s="136" t="s">
        <v>526</v>
      </c>
      <c r="D170" s="136" t="s">
        <v>193</v>
      </c>
      <c r="E170" s="137" t="s">
        <v>2079</v>
      </c>
      <c r="F170" s="138" t="s">
        <v>2080</v>
      </c>
      <c r="G170" s="139" t="s">
        <v>271</v>
      </c>
      <c r="H170" s="140">
        <v>1080</v>
      </c>
      <c r="I170" s="141"/>
      <c r="J170" s="142">
        <f>ROUND(I170*H170,2)</f>
        <v>0</v>
      </c>
      <c r="K170" s="138" t="s">
        <v>197</v>
      </c>
      <c r="L170" s="32"/>
      <c r="M170" s="143" t="s">
        <v>1</v>
      </c>
      <c r="N170" s="144" t="s">
        <v>41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217</v>
      </c>
      <c r="AT170" s="147" t="s">
        <v>193</v>
      </c>
      <c r="AU170" s="147" t="s">
        <v>85</v>
      </c>
      <c r="AY170" s="17" t="s">
        <v>190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83</v>
      </c>
      <c r="BK170" s="148">
        <f>ROUND(I170*H170,2)</f>
        <v>0</v>
      </c>
      <c r="BL170" s="17" t="s">
        <v>217</v>
      </c>
      <c r="BM170" s="147" t="s">
        <v>2081</v>
      </c>
    </row>
    <row r="171" spans="2:65" s="1" customFormat="1">
      <c r="B171" s="32"/>
      <c r="D171" s="149" t="s">
        <v>200</v>
      </c>
      <c r="F171" s="150" t="s">
        <v>2082</v>
      </c>
      <c r="I171" s="151"/>
      <c r="L171" s="32"/>
      <c r="M171" s="152"/>
      <c r="T171" s="56"/>
      <c r="AT171" s="17" t="s">
        <v>200</v>
      </c>
      <c r="AU171" s="17" t="s">
        <v>85</v>
      </c>
    </row>
    <row r="172" spans="2:65" s="12" customFormat="1">
      <c r="B172" s="160"/>
      <c r="D172" s="153" t="s">
        <v>256</v>
      </c>
      <c r="E172" s="161" t="s">
        <v>1</v>
      </c>
      <c r="F172" s="162" t="s">
        <v>2083</v>
      </c>
      <c r="H172" s="163">
        <v>720</v>
      </c>
      <c r="I172" s="164"/>
      <c r="L172" s="160"/>
      <c r="M172" s="165"/>
      <c r="T172" s="166"/>
      <c r="AT172" s="161" t="s">
        <v>256</v>
      </c>
      <c r="AU172" s="161" t="s">
        <v>85</v>
      </c>
      <c r="AV172" s="12" t="s">
        <v>85</v>
      </c>
      <c r="AW172" s="12" t="s">
        <v>32</v>
      </c>
      <c r="AX172" s="12" t="s">
        <v>76</v>
      </c>
      <c r="AY172" s="161" t="s">
        <v>190</v>
      </c>
    </row>
    <row r="173" spans="2:65" s="12" customFormat="1">
      <c r="B173" s="160"/>
      <c r="D173" s="153" t="s">
        <v>256</v>
      </c>
      <c r="E173" s="161" t="s">
        <v>1</v>
      </c>
      <c r="F173" s="162" t="s">
        <v>2084</v>
      </c>
      <c r="H173" s="163">
        <v>360</v>
      </c>
      <c r="I173" s="164"/>
      <c r="L173" s="160"/>
      <c r="M173" s="165"/>
      <c r="T173" s="166"/>
      <c r="AT173" s="161" t="s">
        <v>256</v>
      </c>
      <c r="AU173" s="161" t="s">
        <v>85</v>
      </c>
      <c r="AV173" s="12" t="s">
        <v>85</v>
      </c>
      <c r="AW173" s="12" t="s">
        <v>32</v>
      </c>
      <c r="AX173" s="12" t="s">
        <v>76</v>
      </c>
      <c r="AY173" s="161" t="s">
        <v>190</v>
      </c>
    </row>
    <row r="174" spans="2:65" s="14" customFormat="1">
      <c r="B174" s="173"/>
      <c r="D174" s="153" t="s">
        <v>256</v>
      </c>
      <c r="E174" s="174" t="s">
        <v>1</v>
      </c>
      <c r="F174" s="175" t="s">
        <v>267</v>
      </c>
      <c r="H174" s="176">
        <v>1080</v>
      </c>
      <c r="I174" s="177"/>
      <c r="L174" s="173"/>
      <c r="M174" s="178"/>
      <c r="T174" s="179"/>
      <c r="AT174" s="174" t="s">
        <v>256</v>
      </c>
      <c r="AU174" s="174" t="s">
        <v>85</v>
      </c>
      <c r="AV174" s="14" t="s">
        <v>217</v>
      </c>
      <c r="AW174" s="14" t="s">
        <v>32</v>
      </c>
      <c r="AX174" s="14" t="s">
        <v>83</v>
      </c>
      <c r="AY174" s="174" t="s">
        <v>190</v>
      </c>
    </row>
    <row r="175" spans="2:65" s="1" customFormat="1" ht="24.2" customHeight="1">
      <c r="B175" s="32"/>
      <c r="C175" s="136" t="s">
        <v>533</v>
      </c>
      <c r="D175" s="136" t="s">
        <v>193</v>
      </c>
      <c r="E175" s="137" t="s">
        <v>2085</v>
      </c>
      <c r="F175" s="138" t="s">
        <v>2086</v>
      </c>
      <c r="G175" s="139" t="s">
        <v>271</v>
      </c>
      <c r="H175" s="140">
        <v>30</v>
      </c>
      <c r="I175" s="141"/>
      <c r="J175" s="142">
        <f>ROUND(I175*H175,2)</f>
        <v>0</v>
      </c>
      <c r="K175" s="138" t="s">
        <v>197</v>
      </c>
      <c r="L175" s="32"/>
      <c r="M175" s="143" t="s">
        <v>1</v>
      </c>
      <c r="N175" s="144" t="s">
        <v>41</v>
      </c>
      <c r="P175" s="145">
        <f>O175*H175</f>
        <v>0</v>
      </c>
      <c r="Q175" s="145">
        <v>0</v>
      </c>
      <c r="R175" s="145">
        <f>Q175*H175</f>
        <v>0</v>
      </c>
      <c r="S175" s="145">
        <v>0</v>
      </c>
      <c r="T175" s="146">
        <f>S175*H175</f>
        <v>0</v>
      </c>
      <c r="AR175" s="147" t="s">
        <v>217</v>
      </c>
      <c r="AT175" s="147" t="s">
        <v>193</v>
      </c>
      <c r="AU175" s="147" t="s">
        <v>85</v>
      </c>
      <c r="AY175" s="17" t="s">
        <v>190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7" t="s">
        <v>83</v>
      </c>
      <c r="BK175" s="148">
        <f>ROUND(I175*H175,2)</f>
        <v>0</v>
      </c>
      <c r="BL175" s="17" t="s">
        <v>217</v>
      </c>
      <c r="BM175" s="147" t="s">
        <v>2087</v>
      </c>
    </row>
    <row r="176" spans="2:65" s="1" customFormat="1">
      <c r="B176" s="32"/>
      <c r="D176" s="149" t="s">
        <v>200</v>
      </c>
      <c r="F176" s="150" t="s">
        <v>2088</v>
      </c>
      <c r="I176" s="151"/>
      <c r="L176" s="32"/>
      <c r="M176" s="152"/>
      <c r="T176" s="56"/>
      <c r="AT176" s="17" t="s">
        <v>200</v>
      </c>
      <c r="AU176" s="17" t="s">
        <v>85</v>
      </c>
    </row>
    <row r="177" spans="2:65" s="12" customFormat="1">
      <c r="B177" s="160"/>
      <c r="D177" s="153" t="s">
        <v>256</v>
      </c>
      <c r="E177" s="161" t="s">
        <v>1</v>
      </c>
      <c r="F177" s="162" t="s">
        <v>2089</v>
      </c>
      <c r="H177" s="163">
        <v>15</v>
      </c>
      <c r="I177" s="164"/>
      <c r="L177" s="160"/>
      <c r="M177" s="165"/>
      <c r="T177" s="166"/>
      <c r="AT177" s="161" t="s">
        <v>256</v>
      </c>
      <c r="AU177" s="161" t="s">
        <v>85</v>
      </c>
      <c r="AV177" s="12" t="s">
        <v>85</v>
      </c>
      <c r="AW177" s="12" t="s">
        <v>32</v>
      </c>
      <c r="AX177" s="12" t="s">
        <v>76</v>
      </c>
      <c r="AY177" s="161" t="s">
        <v>190</v>
      </c>
    </row>
    <row r="178" spans="2:65" s="12" customFormat="1">
      <c r="B178" s="160"/>
      <c r="D178" s="153" t="s">
        <v>256</v>
      </c>
      <c r="E178" s="161" t="s">
        <v>1</v>
      </c>
      <c r="F178" s="162" t="s">
        <v>2090</v>
      </c>
      <c r="H178" s="163">
        <v>15</v>
      </c>
      <c r="I178" s="164"/>
      <c r="L178" s="160"/>
      <c r="M178" s="165"/>
      <c r="T178" s="166"/>
      <c r="AT178" s="161" t="s">
        <v>256</v>
      </c>
      <c r="AU178" s="161" t="s">
        <v>85</v>
      </c>
      <c r="AV178" s="12" t="s">
        <v>85</v>
      </c>
      <c r="AW178" s="12" t="s">
        <v>32</v>
      </c>
      <c r="AX178" s="12" t="s">
        <v>76</v>
      </c>
      <c r="AY178" s="161" t="s">
        <v>190</v>
      </c>
    </row>
    <row r="179" spans="2:65" s="14" customFormat="1">
      <c r="B179" s="173"/>
      <c r="D179" s="153" t="s">
        <v>256</v>
      </c>
      <c r="E179" s="174" t="s">
        <v>1</v>
      </c>
      <c r="F179" s="175" t="s">
        <v>267</v>
      </c>
      <c r="H179" s="176">
        <v>30</v>
      </c>
      <c r="I179" s="177"/>
      <c r="L179" s="173"/>
      <c r="M179" s="178"/>
      <c r="T179" s="179"/>
      <c r="AT179" s="174" t="s">
        <v>256</v>
      </c>
      <c r="AU179" s="174" t="s">
        <v>85</v>
      </c>
      <c r="AV179" s="14" t="s">
        <v>217</v>
      </c>
      <c r="AW179" s="14" t="s">
        <v>32</v>
      </c>
      <c r="AX179" s="14" t="s">
        <v>83</v>
      </c>
      <c r="AY179" s="174" t="s">
        <v>190</v>
      </c>
    </row>
    <row r="180" spans="2:65" s="1" customFormat="1" ht="24.2" customHeight="1">
      <c r="B180" s="32"/>
      <c r="C180" s="136" t="s">
        <v>349</v>
      </c>
      <c r="D180" s="136" t="s">
        <v>193</v>
      </c>
      <c r="E180" s="137" t="s">
        <v>2091</v>
      </c>
      <c r="F180" s="138" t="s">
        <v>2092</v>
      </c>
      <c r="G180" s="139" t="s">
        <v>271</v>
      </c>
      <c r="H180" s="140">
        <v>30</v>
      </c>
      <c r="I180" s="141"/>
      <c r="J180" s="142">
        <f>ROUND(I180*H180,2)</f>
        <v>0</v>
      </c>
      <c r="K180" s="138" t="s">
        <v>197</v>
      </c>
      <c r="L180" s="32"/>
      <c r="M180" s="143" t="s">
        <v>1</v>
      </c>
      <c r="N180" s="144" t="s">
        <v>41</v>
      </c>
      <c r="P180" s="145">
        <f>O180*H180</f>
        <v>0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AR180" s="147" t="s">
        <v>217</v>
      </c>
      <c r="AT180" s="147" t="s">
        <v>193</v>
      </c>
      <c r="AU180" s="147" t="s">
        <v>85</v>
      </c>
      <c r="AY180" s="17" t="s">
        <v>190</v>
      </c>
      <c r="BE180" s="148">
        <f>IF(N180="základní",J180,0)</f>
        <v>0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7" t="s">
        <v>83</v>
      </c>
      <c r="BK180" s="148">
        <f>ROUND(I180*H180,2)</f>
        <v>0</v>
      </c>
      <c r="BL180" s="17" t="s">
        <v>217</v>
      </c>
      <c r="BM180" s="147" t="s">
        <v>2093</v>
      </c>
    </row>
    <row r="181" spans="2:65" s="1" customFormat="1">
      <c r="B181" s="32"/>
      <c r="D181" s="149" t="s">
        <v>200</v>
      </c>
      <c r="F181" s="150" t="s">
        <v>2094</v>
      </c>
      <c r="I181" s="151"/>
      <c r="L181" s="32"/>
      <c r="M181" s="152"/>
      <c r="T181" s="56"/>
      <c r="AT181" s="17" t="s">
        <v>200</v>
      </c>
      <c r="AU181" s="17" t="s">
        <v>85</v>
      </c>
    </row>
    <row r="182" spans="2:65" s="12" customFormat="1">
      <c r="B182" s="160"/>
      <c r="D182" s="153" t="s">
        <v>256</v>
      </c>
      <c r="E182" s="161" t="s">
        <v>1</v>
      </c>
      <c r="F182" s="162" t="s">
        <v>2089</v>
      </c>
      <c r="H182" s="163">
        <v>15</v>
      </c>
      <c r="I182" s="164"/>
      <c r="L182" s="160"/>
      <c r="M182" s="165"/>
      <c r="T182" s="166"/>
      <c r="AT182" s="161" t="s">
        <v>256</v>
      </c>
      <c r="AU182" s="161" t="s">
        <v>85</v>
      </c>
      <c r="AV182" s="12" t="s">
        <v>85</v>
      </c>
      <c r="AW182" s="12" t="s">
        <v>32</v>
      </c>
      <c r="AX182" s="12" t="s">
        <v>76</v>
      </c>
      <c r="AY182" s="161" t="s">
        <v>190</v>
      </c>
    </row>
    <row r="183" spans="2:65" s="12" customFormat="1">
      <c r="B183" s="160"/>
      <c r="D183" s="153" t="s">
        <v>256</v>
      </c>
      <c r="E183" s="161" t="s">
        <v>1</v>
      </c>
      <c r="F183" s="162" t="s">
        <v>2090</v>
      </c>
      <c r="H183" s="163">
        <v>15</v>
      </c>
      <c r="I183" s="164"/>
      <c r="L183" s="160"/>
      <c r="M183" s="165"/>
      <c r="T183" s="166"/>
      <c r="AT183" s="161" t="s">
        <v>256</v>
      </c>
      <c r="AU183" s="161" t="s">
        <v>85</v>
      </c>
      <c r="AV183" s="12" t="s">
        <v>85</v>
      </c>
      <c r="AW183" s="12" t="s">
        <v>32</v>
      </c>
      <c r="AX183" s="12" t="s">
        <v>76</v>
      </c>
      <c r="AY183" s="161" t="s">
        <v>190</v>
      </c>
    </row>
    <row r="184" spans="2:65" s="14" customFormat="1">
      <c r="B184" s="173"/>
      <c r="D184" s="153" t="s">
        <v>256</v>
      </c>
      <c r="E184" s="174" t="s">
        <v>1</v>
      </c>
      <c r="F184" s="175" t="s">
        <v>267</v>
      </c>
      <c r="H184" s="176">
        <v>30</v>
      </c>
      <c r="I184" s="177"/>
      <c r="L184" s="173"/>
      <c r="M184" s="178"/>
      <c r="T184" s="179"/>
      <c r="AT184" s="174" t="s">
        <v>256</v>
      </c>
      <c r="AU184" s="174" t="s">
        <v>85</v>
      </c>
      <c r="AV184" s="14" t="s">
        <v>217</v>
      </c>
      <c r="AW184" s="14" t="s">
        <v>32</v>
      </c>
      <c r="AX184" s="14" t="s">
        <v>83</v>
      </c>
      <c r="AY184" s="174" t="s">
        <v>190</v>
      </c>
    </row>
    <row r="185" spans="2:65" s="1" customFormat="1" ht="33" customHeight="1">
      <c r="B185" s="32"/>
      <c r="C185" s="136" t="s">
        <v>8</v>
      </c>
      <c r="D185" s="136" t="s">
        <v>193</v>
      </c>
      <c r="E185" s="137" t="s">
        <v>2095</v>
      </c>
      <c r="F185" s="138" t="s">
        <v>2096</v>
      </c>
      <c r="G185" s="139" t="s">
        <v>435</v>
      </c>
      <c r="H185" s="140">
        <v>300</v>
      </c>
      <c r="I185" s="141"/>
      <c r="J185" s="142">
        <f>ROUND(I185*H185,2)</f>
        <v>0</v>
      </c>
      <c r="K185" s="138" t="s">
        <v>197</v>
      </c>
      <c r="L185" s="32"/>
      <c r="M185" s="143" t="s">
        <v>1</v>
      </c>
      <c r="N185" s="144" t="s">
        <v>41</v>
      </c>
      <c r="P185" s="145">
        <f>O185*H185</f>
        <v>0</v>
      </c>
      <c r="Q185" s="145">
        <v>2.0100000000000001E-3</v>
      </c>
      <c r="R185" s="145">
        <f>Q185*H185</f>
        <v>0.60299999999999998</v>
      </c>
      <c r="S185" s="145">
        <v>0</v>
      </c>
      <c r="T185" s="146">
        <f>S185*H185</f>
        <v>0</v>
      </c>
      <c r="AR185" s="147" t="s">
        <v>217</v>
      </c>
      <c r="AT185" s="147" t="s">
        <v>193</v>
      </c>
      <c r="AU185" s="147" t="s">
        <v>85</v>
      </c>
      <c r="AY185" s="17" t="s">
        <v>190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7" t="s">
        <v>83</v>
      </c>
      <c r="BK185" s="148">
        <f>ROUND(I185*H185,2)</f>
        <v>0</v>
      </c>
      <c r="BL185" s="17" t="s">
        <v>217</v>
      </c>
      <c r="BM185" s="147" t="s">
        <v>2097</v>
      </c>
    </row>
    <row r="186" spans="2:65" s="1" customFormat="1">
      <c r="B186" s="32"/>
      <c r="D186" s="149" t="s">
        <v>200</v>
      </c>
      <c r="F186" s="150" t="s">
        <v>2098</v>
      </c>
      <c r="I186" s="151"/>
      <c r="L186" s="32"/>
      <c r="M186" s="152"/>
      <c r="T186" s="56"/>
      <c r="AT186" s="17" t="s">
        <v>200</v>
      </c>
      <c r="AU186" s="17" t="s">
        <v>85</v>
      </c>
    </row>
    <row r="187" spans="2:65" s="12" customFormat="1">
      <c r="B187" s="160"/>
      <c r="D187" s="153" t="s">
        <v>256</v>
      </c>
      <c r="E187" s="161" t="s">
        <v>1</v>
      </c>
      <c r="F187" s="162" t="s">
        <v>2099</v>
      </c>
      <c r="H187" s="163">
        <v>300</v>
      </c>
      <c r="I187" s="164"/>
      <c r="L187" s="160"/>
      <c r="M187" s="165"/>
      <c r="T187" s="166"/>
      <c r="AT187" s="161" t="s">
        <v>256</v>
      </c>
      <c r="AU187" s="161" t="s">
        <v>85</v>
      </c>
      <c r="AV187" s="12" t="s">
        <v>85</v>
      </c>
      <c r="AW187" s="12" t="s">
        <v>32</v>
      </c>
      <c r="AX187" s="12" t="s">
        <v>76</v>
      </c>
      <c r="AY187" s="161" t="s">
        <v>190</v>
      </c>
    </row>
    <row r="188" spans="2:65" s="12" customFormat="1">
      <c r="B188" s="160"/>
      <c r="D188" s="153" t="s">
        <v>256</v>
      </c>
      <c r="E188" s="161" t="s">
        <v>1</v>
      </c>
      <c r="F188" s="162" t="s">
        <v>2100</v>
      </c>
      <c r="H188" s="163">
        <v>0</v>
      </c>
      <c r="I188" s="164"/>
      <c r="L188" s="160"/>
      <c r="M188" s="165"/>
      <c r="T188" s="166"/>
      <c r="AT188" s="161" t="s">
        <v>256</v>
      </c>
      <c r="AU188" s="161" t="s">
        <v>85</v>
      </c>
      <c r="AV188" s="12" t="s">
        <v>85</v>
      </c>
      <c r="AW188" s="12" t="s">
        <v>32</v>
      </c>
      <c r="AX188" s="12" t="s">
        <v>76</v>
      </c>
      <c r="AY188" s="161" t="s">
        <v>190</v>
      </c>
    </row>
    <row r="189" spans="2:65" s="14" customFormat="1">
      <c r="B189" s="173"/>
      <c r="D189" s="153" t="s">
        <v>256</v>
      </c>
      <c r="E189" s="174" t="s">
        <v>1</v>
      </c>
      <c r="F189" s="175" t="s">
        <v>267</v>
      </c>
      <c r="H189" s="176">
        <v>300</v>
      </c>
      <c r="I189" s="177"/>
      <c r="L189" s="173"/>
      <c r="M189" s="178"/>
      <c r="T189" s="179"/>
      <c r="AT189" s="174" t="s">
        <v>256</v>
      </c>
      <c r="AU189" s="174" t="s">
        <v>85</v>
      </c>
      <c r="AV189" s="14" t="s">
        <v>217</v>
      </c>
      <c r="AW189" s="14" t="s">
        <v>32</v>
      </c>
      <c r="AX189" s="14" t="s">
        <v>83</v>
      </c>
      <c r="AY189" s="174" t="s">
        <v>190</v>
      </c>
    </row>
    <row r="190" spans="2:65" s="1" customFormat="1" ht="24.2" customHeight="1">
      <c r="B190" s="32"/>
      <c r="C190" s="136" t="s">
        <v>367</v>
      </c>
      <c r="D190" s="136" t="s">
        <v>193</v>
      </c>
      <c r="E190" s="137" t="s">
        <v>2101</v>
      </c>
      <c r="F190" s="138" t="s">
        <v>2102</v>
      </c>
      <c r="G190" s="139" t="s">
        <v>435</v>
      </c>
      <c r="H190" s="140">
        <v>300</v>
      </c>
      <c r="I190" s="141"/>
      <c r="J190" s="142">
        <f>ROUND(I190*H190,2)</f>
        <v>0</v>
      </c>
      <c r="K190" s="138" t="s">
        <v>197</v>
      </c>
      <c r="L190" s="32"/>
      <c r="M190" s="143" t="s">
        <v>1</v>
      </c>
      <c r="N190" s="144" t="s">
        <v>41</v>
      </c>
      <c r="P190" s="145">
        <f>O190*H190</f>
        <v>0</v>
      </c>
      <c r="Q190" s="145">
        <v>0</v>
      </c>
      <c r="R190" s="145">
        <f>Q190*H190</f>
        <v>0</v>
      </c>
      <c r="S190" s="145">
        <v>0</v>
      </c>
      <c r="T190" s="146">
        <f>S190*H190</f>
        <v>0</v>
      </c>
      <c r="AR190" s="147" t="s">
        <v>217</v>
      </c>
      <c r="AT190" s="147" t="s">
        <v>193</v>
      </c>
      <c r="AU190" s="147" t="s">
        <v>85</v>
      </c>
      <c r="AY190" s="17" t="s">
        <v>190</v>
      </c>
      <c r="BE190" s="148">
        <f>IF(N190="základní",J190,0)</f>
        <v>0</v>
      </c>
      <c r="BF190" s="148">
        <f>IF(N190="snížená",J190,0)</f>
        <v>0</v>
      </c>
      <c r="BG190" s="148">
        <f>IF(N190="zákl. přenesená",J190,0)</f>
        <v>0</v>
      </c>
      <c r="BH190" s="148">
        <f>IF(N190="sníž. přenesená",J190,0)</f>
        <v>0</v>
      </c>
      <c r="BI190" s="148">
        <f>IF(N190="nulová",J190,0)</f>
        <v>0</v>
      </c>
      <c r="BJ190" s="17" t="s">
        <v>83</v>
      </c>
      <c r="BK190" s="148">
        <f>ROUND(I190*H190,2)</f>
        <v>0</v>
      </c>
      <c r="BL190" s="17" t="s">
        <v>217</v>
      </c>
      <c r="BM190" s="147" t="s">
        <v>2103</v>
      </c>
    </row>
    <row r="191" spans="2:65" s="1" customFormat="1">
      <c r="B191" s="32"/>
      <c r="D191" s="149" t="s">
        <v>200</v>
      </c>
      <c r="F191" s="150" t="s">
        <v>2104</v>
      </c>
      <c r="I191" s="151"/>
      <c r="L191" s="32"/>
      <c r="M191" s="152"/>
      <c r="T191" s="56"/>
      <c r="AT191" s="17" t="s">
        <v>200</v>
      </c>
      <c r="AU191" s="17" t="s">
        <v>85</v>
      </c>
    </row>
    <row r="192" spans="2:65" s="12" customFormat="1">
      <c r="B192" s="160"/>
      <c r="D192" s="153" t="s">
        <v>256</v>
      </c>
      <c r="E192" s="161" t="s">
        <v>1</v>
      </c>
      <c r="F192" s="162" t="s">
        <v>2099</v>
      </c>
      <c r="H192" s="163">
        <v>300</v>
      </c>
      <c r="I192" s="164"/>
      <c r="L192" s="160"/>
      <c r="M192" s="165"/>
      <c r="T192" s="166"/>
      <c r="AT192" s="161" t="s">
        <v>256</v>
      </c>
      <c r="AU192" s="161" t="s">
        <v>85</v>
      </c>
      <c r="AV192" s="12" t="s">
        <v>85</v>
      </c>
      <c r="AW192" s="12" t="s">
        <v>32</v>
      </c>
      <c r="AX192" s="12" t="s">
        <v>76</v>
      </c>
      <c r="AY192" s="161" t="s">
        <v>190</v>
      </c>
    </row>
    <row r="193" spans="2:51" s="12" customFormat="1">
      <c r="B193" s="160"/>
      <c r="D193" s="153" t="s">
        <v>256</v>
      </c>
      <c r="E193" s="161" t="s">
        <v>1</v>
      </c>
      <c r="F193" s="162" t="s">
        <v>2100</v>
      </c>
      <c r="H193" s="163">
        <v>0</v>
      </c>
      <c r="I193" s="164"/>
      <c r="L193" s="160"/>
      <c r="M193" s="165"/>
      <c r="T193" s="166"/>
      <c r="AT193" s="161" t="s">
        <v>256</v>
      </c>
      <c r="AU193" s="161" t="s">
        <v>85</v>
      </c>
      <c r="AV193" s="12" t="s">
        <v>85</v>
      </c>
      <c r="AW193" s="12" t="s">
        <v>32</v>
      </c>
      <c r="AX193" s="12" t="s">
        <v>76</v>
      </c>
      <c r="AY193" s="161" t="s">
        <v>190</v>
      </c>
    </row>
    <row r="194" spans="2:51" s="14" customFormat="1">
      <c r="B194" s="173"/>
      <c r="D194" s="153" t="s">
        <v>256</v>
      </c>
      <c r="E194" s="174" t="s">
        <v>1</v>
      </c>
      <c r="F194" s="175" t="s">
        <v>267</v>
      </c>
      <c r="H194" s="176">
        <v>300</v>
      </c>
      <c r="I194" s="177"/>
      <c r="L194" s="173"/>
      <c r="M194" s="200"/>
      <c r="N194" s="201"/>
      <c r="O194" s="201"/>
      <c r="P194" s="201"/>
      <c r="Q194" s="201"/>
      <c r="R194" s="201"/>
      <c r="S194" s="201"/>
      <c r="T194" s="202"/>
      <c r="AT194" s="174" t="s">
        <v>256</v>
      </c>
      <c r="AU194" s="174" t="s">
        <v>85</v>
      </c>
      <c r="AV194" s="14" t="s">
        <v>217</v>
      </c>
      <c r="AW194" s="14" t="s">
        <v>32</v>
      </c>
      <c r="AX194" s="14" t="s">
        <v>83</v>
      </c>
      <c r="AY194" s="174" t="s">
        <v>190</v>
      </c>
    </row>
    <row r="195" spans="2:51" s="1" customFormat="1" ht="6.95" customHeight="1">
      <c r="B195" s="44"/>
      <c r="C195" s="45"/>
      <c r="D195" s="45"/>
      <c r="E195" s="45"/>
      <c r="F195" s="45"/>
      <c r="G195" s="45"/>
      <c r="H195" s="45"/>
      <c r="I195" s="45"/>
      <c r="J195" s="45"/>
      <c r="K195" s="45"/>
      <c r="L195" s="32"/>
    </row>
  </sheetData>
  <sheetProtection algorithmName="SHA-512" hashValue="21DdWzdKeLX8uZdcAm+Ngy9zYncFvOWfT0KULEVEj8AcMBm5d42qRDjlDEu0h81tAX3mjcjNUWCE+diQoaa3Xw==" saltValue="mSVJ+CAPb/zsbETTeUqM0V2+VlgnHg23+OK77ZEFrCKEwMyo9XTlDvL48ZNfI7jL8AaMtGjo7tsPsC1hAtjo9Q==" spinCount="100000" sheet="1" objects="1" scenarios="1" formatColumns="0" formatRows="0" autoFilter="0"/>
  <autoFilter ref="C121:K194" xr:uid="{00000000-0009-0000-0000-000006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hyperlinks>
    <hyperlink ref="F126" r:id="rId1" xr:uid="{00000000-0004-0000-0600-000000000000}"/>
    <hyperlink ref="F131" r:id="rId2" xr:uid="{00000000-0004-0000-0600-000001000000}"/>
    <hyperlink ref="F136" r:id="rId3" xr:uid="{00000000-0004-0000-0600-000002000000}"/>
    <hyperlink ref="F141" r:id="rId4" xr:uid="{00000000-0004-0000-0600-000003000000}"/>
    <hyperlink ref="F146" r:id="rId5" xr:uid="{00000000-0004-0000-0600-000004000000}"/>
    <hyperlink ref="F151" r:id="rId6" xr:uid="{00000000-0004-0000-0600-000005000000}"/>
    <hyperlink ref="F156" r:id="rId7" xr:uid="{00000000-0004-0000-0600-000006000000}"/>
    <hyperlink ref="F161" r:id="rId8" xr:uid="{00000000-0004-0000-0600-000007000000}"/>
    <hyperlink ref="F166" r:id="rId9" xr:uid="{00000000-0004-0000-0600-000008000000}"/>
    <hyperlink ref="F171" r:id="rId10" xr:uid="{00000000-0004-0000-0600-000009000000}"/>
    <hyperlink ref="F176" r:id="rId11" xr:uid="{00000000-0004-0000-0600-00000A000000}"/>
    <hyperlink ref="F181" r:id="rId12" xr:uid="{00000000-0004-0000-0600-00000B000000}"/>
    <hyperlink ref="F186" r:id="rId13" xr:uid="{00000000-0004-0000-0600-00000C000000}"/>
    <hyperlink ref="F191" r:id="rId14" xr:uid="{00000000-0004-0000-0600-00000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41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113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158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56" t="str">
        <f>'Rekapitulace stavby'!K6</f>
        <v>Multifunkční sportovní a kulturní centrum (MFSKC) - křižovatka 4. brána BVV</v>
      </c>
      <c r="F7" s="257"/>
      <c r="G7" s="257"/>
      <c r="H7" s="257"/>
      <c r="L7" s="20"/>
    </row>
    <row r="8" spans="2:46" ht="12" customHeight="1">
      <c r="B8" s="20"/>
      <c r="D8" s="27" t="s">
        <v>159</v>
      </c>
      <c r="L8" s="20"/>
    </row>
    <row r="9" spans="2:46" s="1" customFormat="1" ht="16.5" customHeight="1">
      <c r="B9" s="32"/>
      <c r="E9" s="256" t="s">
        <v>2105</v>
      </c>
      <c r="F9" s="255"/>
      <c r="G9" s="255"/>
      <c r="H9" s="255"/>
      <c r="L9" s="32"/>
    </row>
    <row r="10" spans="2:46" s="1" customFormat="1" ht="12" customHeight="1">
      <c r="B10" s="32"/>
      <c r="D10" s="27" t="s">
        <v>161</v>
      </c>
      <c r="L10" s="32"/>
    </row>
    <row r="11" spans="2:46" s="1" customFormat="1" ht="16.5" customHeight="1">
      <c r="B11" s="32"/>
      <c r="E11" s="234" t="s">
        <v>2105</v>
      </c>
      <c r="F11" s="255"/>
      <c r="G11" s="255"/>
      <c r="H11" s="255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34</v>
      </c>
      <c r="I14" s="27" t="s">
        <v>22</v>
      </c>
      <c r="J14" s="52" t="str">
        <f>'Rekapitulace stavby'!AN8</f>
        <v>4. 2. 2022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>Brněnské komunikace a.s.</v>
      </c>
      <c r="I17" s="27" t="s">
        <v>27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8" t="str">
        <f>'Rekapitulace stavby'!E14</f>
        <v>Vyplň údaj</v>
      </c>
      <c r="F20" s="244"/>
      <c r="G20" s="244"/>
      <c r="H20" s="24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>VIAPONT s.r.o.</v>
      </c>
      <c r="I23" s="27" t="s">
        <v>27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48" t="s">
        <v>1</v>
      </c>
      <c r="F29" s="248"/>
      <c r="G29" s="248"/>
      <c r="H29" s="24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ROUND(J130,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ROUND((SUM(BE130:BE416)),  2)</f>
        <v>0</v>
      </c>
      <c r="I35" s="96">
        <v>0.21</v>
      </c>
      <c r="J35" s="86">
        <f>ROUND(((SUM(BE130:BE416))*I35),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ROUND((SUM(BF130:BF416)),  2)</f>
        <v>0</v>
      </c>
      <c r="I36" s="96">
        <v>0.15</v>
      </c>
      <c r="J36" s="86">
        <f>ROUND(((SUM(BF130:BF416))*I36),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ROUND((SUM(BG130:BG416)),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ROUND((SUM(BH130:BH416)),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ROUND((SUM(BI130:BI416)),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163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56" t="str">
        <f>E7</f>
        <v>Multifunkční sportovní a kulturní centrum (MFSKC) - křižovatka 4. brána BVV</v>
      </c>
      <c r="F85" s="257"/>
      <c r="G85" s="257"/>
      <c r="H85" s="257"/>
      <c r="L85" s="32"/>
    </row>
    <row r="86" spans="2:12" ht="12" customHeight="1">
      <c r="B86" s="20"/>
      <c r="C86" s="27" t="s">
        <v>159</v>
      </c>
      <c r="L86" s="20"/>
    </row>
    <row r="87" spans="2:12" s="1" customFormat="1" ht="16.5" customHeight="1">
      <c r="B87" s="32"/>
      <c r="E87" s="256" t="s">
        <v>2105</v>
      </c>
      <c r="F87" s="255"/>
      <c r="G87" s="255"/>
      <c r="H87" s="255"/>
      <c r="L87" s="32"/>
    </row>
    <row r="88" spans="2:12" s="1" customFormat="1" ht="12" customHeight="1">
      <c r="B88" s="32"/>
      <c r="C88" s="27" t="s">
        <v>161</v>
      </c>
      <c r="L88" s="32"/>
    </row>
    <row r="89" spans="2:12" s="1" customFormat="1" ht="16.5" customHeight="1">
      <c r="B89" s="32"/>
      <c r="E89" s="234" t="str">
        <f>E11</f>
        <v>301 - Dešťová kanalizace</v>
      </c>
      <c r="F89" s="255"/>
      <c r="G89" s="255"/>
      <c r="H89" s="255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4. 2. 2022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Brněnské komunikace a.s.</v>
      </c>
      <c r="I93" s="27" t="s">
        <v>30</v>
      </c>
      <c r="J93" s="30" t="str">
        <f>E23</f>
        <v>VIAPONT s.r.o.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164</v>
      </c>
      <c r="D96" s="97"/>
      <c r="E96" s="97"/>
      <c r="F96" s="97"/>
      <c r="G96" s="97"/>
      <c r="H96" s="97"/>
      <c r="I96" s="97"/>
      <c r="J96" s="106" t="s">
        <v>165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166</v>
      </c>
      <c r="J98" s="66">
        <f>J130</f>
        <v>0</v>
      </c>
      <c r="L98" s="32"/>
      <c r="AU98" s="17" t="s">
        <v>167</v>
      </c>
    </row>
    <row r="99" spans="2:47" s="8" customFormat="1" ht="24.95" customHeight="1">
      <c r="B99" s="108"/>
      <c r="D99" s="109" t="s">
        <v>243</v>
      </c>
      <c r="E99" s="110"/>
      <c r="F99" s="110"/>
      <c r="G99" s="110"/>
      <c r="H99" s="110"/>
      <c r="I99" s="110"/>
      <c r="J99" s="111">
        <f>J131</f>
        <v>0</v>
      </c>
      <c r="L99" s="108"/>
    </row>
    <row r="100" spans="2:47" s="9" customFormat="1" ht="19.899999999999999" customHeight="1">
      <c r="B100" s="112"/>
      <c r="D100" s="113" t="s">
        <v>244</v>
      </c>
      <c r="E100" s="114"/>
      <c r="F100" s="114"/>
      <c r="G100" s="114"/>
      <c r="H100" s="114"/>
      <c r="I100" s="114"/>
      <c r="J100" s="115">
        <f>J132</f>
        <v>0</v>
      </c>
      <c r="L100" s="112"/>
    </row>
    <row r="101" spans="2:47" s="9" customFormat="1" ht="19.899999999999999" customHeight="1">
      <c r="B101" s="112"/>
      <c r="D101" s="113" t="s">
        <v>459</v>
      </c>
      <c r="E101" s="114"/>
      <c r="F101" s="114"/>
      <c r="G101" s="114"/>
      <c r="H101" s="114"/>
      <c r="I101" s="114"/>
      <c r="J101" s="115">
        <f>J213</f>
        <v>0</v>
      </c>
      <c r="L101" s="112"/>
    </row>
    <row r="102" spans="2:47" s="9" customFormat="1" ht="19.899999999999999" customHeight="1">
      <c r="B102" s="112"/>
      <c r="D102" s="113" t="s">
        <v>460</v>
      </c>
      <c r="E102" s="114"/>
      <c r="F102" s="114"/>
      <c r="G102" s="114"/>
      <c r="H102" s="114"/>
      <c r="I102" s="114"/>
      <c r="J102" s="115">
        <f>J218</f>
        <v>0</v>
      </c>
      <c r="L102" s="112"/>
    </row>
    <row r="103" spans="2:47" s="9" customFormat="1" ht="19.899999999999999" customHeight="1">
      <c r="B103" s="112"/>
      <c r="D103" s="113" t="s">
        <v>461</v>
      </c>
      <c r="E103" s="114"/>
      <c r="F103" s="114"/>
      <c r="G103" s="114"/>
      <c r="H103" s="114"/>
      <c r="I103" s="114"/>
      <c r="J103" s="115">
        <f>J243</f>
        <v>0</v>
      </c>
      <c r="L103" s="112"/>
    </row>
    <row r="104" spans="2:47" s="9" customFormat="1" ht="19.899999999999999" customHeight="1">
      <c r="B104" s="112"/>
      <c r="D104" s="113" t="s">
        <v>2106</v>
      </c>
      <c r="E104" s="114"/>
      <c r="F104" s="114"/>
      <c r="G104" s="114"/>
      <c r="H104" s="114"/>
      <c r="I104" s="114"/>
      <c r="J104" s="115">
        <f>J251</f>
        <v>0</v>
      </c>
      <c r="L104" s="112"/>
    </row>
    <row r="105" spans="2:47" s="9" customFormat="1" ht="19.899999999999999" customHeight="1">
      <c r="B105" s="112"/>
      <c r="D105" s="113" t="s">
        <v>462</v>
      </c>
      <c r="E105" s="114"/>
      <c r="F105" s="114"/>
      <c r="G105" s="114"/>
      <c r="H105" s="114"/>
      <c r="I105" s="114"/>
      <c r="J105" s="115">
        <f>J268</f>
        <v>0</v>
      </c>
      <c r="L105" s="112"/>
    </row>
    <row r="106" spans="2:47" s="9" customFormat="1" ht="19.899999999999999" customHeight="1">
      <c r="B106" s="112"/>
      <c r="D106" s="113" t="s">
        <v>245</v>
      </c>
      <c r="E106" s="114"/>
      <c r="F106" s="114"/>
      <c r="G106" s="114"/>
      <c r="H106" s="114"/>
      <c r="I106" s="114"/>
      <c r="J106" s="115">
        <f>J390</f>
        <v>0</v>
      </c>
      <c r="L106" s="112"/>
    </row>
    <row r="107" spans="2:47" s="9" customFormat="1" ht="19.899999999999999" customHeight="1">
      <c r="B107" s="112"/>
      <c r="D107" s="113" t="s">
        <v>246</v>
      </c>
      <c r="E107" s="114"/>
      <c r="F107" s="114"/>
      <c r="G107" s="114"/>
      <c r="H107" s="114"/>
      <c r="I107" s="114"/>
      <c r="J107" s="115">
        <f>J403</f>
        <v>0</v>
      </c>
      <c r="L107" s="112"/>
    </row>
    <row r="108" spans="2:47" s="9" customFormat="1" ht="19.899999999999999" customHeight="1">
      <c r="B108" s="112"/>
      <c r="D108" s="113" t="s">
        <v>463</v>
      </c>
      <c r="E108" s="114"/>
      <c r="F108" s="114"/>
      <c r="G108" s="114"/>
      <c r="H108" s="114"/>
      <c r="I108" s="114"/>
      <c r="J108" s="115">
        <f>J414</f>
        <v>0</v>
      </c>
      <c r="L108" s="112"/>
    </row>
    <row r="109" spans="2:47" s="1" customFormat="1" ht="21.75" customHeight="1">
      <c r="B109" s="32"/>
      <c r="L109" s="32"/>
    </row>
    <row r="110" spans="2:47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2"/>
    </row>
    <row r="114" spans="2:12" s="1" customFormat="1" ht="6.95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2"/>
    </row>
    <row r="115" spans="2:12" s="1" customFormat="1" ht="24.95" customHeight="1">
      <c r="B115" s="32"/>
      <c r="C115" s="21" t="s">
        <v>174</v>
      </c>
      <c r="L115" s="32"/>
    </row>
    <row r="116" spans="2:12" s="1" customFormat="1" ht="6.95" customHeight="1">
      <c r="B116" s="32"/>
      <c r="L116" s="32"/>
    </row>
    <row r="117" spans="2:12" s="1" customFormat="1" ht="12" customHeight="1">
      <c r="B117" s="32"/>
      <c r="C117" s="27" t="s">
        <v>16</v>
      </c>
      <c r="L117" s="32"/>
    </row>
    <row r="118" spans="2:12" s="1" customFormat="1" ht="26.25" customHeight="1">
      <c r="B118" s="32"/>
      <c r="E118" s="256" t="str">
        <f>E7</f>
        <v>Multifunkční sportovní a kulturní centrum (MFSKC) - křižovatka 4. brána BVV</v>
      </c>
      <c r="F118" s="257"/>
      <c r="G118" s="257"/>
      <c r="H118" s="257"/>
      <c r="L118" s="32"/>
    </row>
    <row r="119" spans="2:12" ht="12" customHeight="1">
      <c r="B119" s="20"/>
      <c r="C119" s="27" t="s">
        <v>159</v>
      </c>
      <c r="L119" s="20"/>
    </row>
    <row r="120" spans="2:12" s="1" customFormat="1" ht="16.5" customHeight="1">
      <c r="B120" s="32"/>
      <c r="E120" s="256" t="s">
        <v>2105</v>
      </c>
      <c r="F120" s="255"/>
      <c r="G120" s="255"/>
      <c r="H120" s="255"/>
      <c r="L120" s="32"/>
    </row>
    <row r="121" spans="2:12" s="1" customFormat="1" ht="12" customHeight="1">
      <c r="B121" s="32"/>
      <c r="C121" s="27" t="s">
        <v>161</v>
      </c>
      <c r="L121" s="32"/>
    </row>
    <row r="122" spans="2:12" s="1" customFormat="1" ht="16.5" customHeight="1">
      <c r="B122" s="32"/>
      <c r="E122" s="234" t="str">
        <f>E11</f>
        <v>301 - Dešťová kanalizace</v>
      </c>
      <c r="F122" s="255"/>
      <c r="G122" s="255"/>
      <c r="H122" s="255"/>
      <c r="L122" s="32"/>
    </row>
    <row r="123" spans="2:12" s="1" customFormat="1" ht="6.95" customHeight="1">
      <c r="B123" s="32"/>
      <c r="L123" s="32"/>
    </row>
    <row r="124" spans="2:12" s="1" customFormat="1" ht="12" customHeight="1">
      <c r="B124" s="32"/>
      <c r="C124" s="27" t="s">
        <v>20</v>
      </c>
      <c r="F124" s="25" t="str">
        <f>F14</f>
        <v xml:space="preserve"> </v>
      </c>
      <c r="I124" s="27" t="s">
        <v>22</v>
      </c>
      <c r="J124" s="52" t="str">
        <f>IF(J14="","",J14)</f>
        <v>4. 2. 2022</v>
      </c>
      <c r="L124" s="32"/>
    </row>
    <row r="125" spans="2:12" s="1" customFormat="1" ht="6.95" customHeight="1">
      <c r="B125" s="32"/>
      <c r="L125" s="32"/>
    </row>
    <row r="126" spans="2:12" s="1" customFormat="1" ht="15.2" customHeight="1">
      <c r="B126" s="32"/>
      <c r="C126" s="27" t="s">
        <v>24</v>
      </c>
      <c r="F126" s="25" t="str">
        <f>E17</f>
        <v>Brněnské komunikace a.s.</v>
      </c>
      <c r="I126" s="27" t="s">
        <v>30</v>
      </c>
      <c r="J126" s="30" t="str">
        <f>E23</f>
        <v>VIAPONT s.r.o.</v>
      </c>
      <c r="L126" s="32"/>
    </row>
    <row r="127" spans="2:12" s="1" customFormat="1" ht="15.2" customHeight="1">
      <c r="B127" s="32"/>
      <c r="C127" s="27" t="s">
        <v>28</v>
      </c>
      <c r="F127" s="25" t="str">
        <f>IF(E20="","",E20)</f>
        <v>Vyplň údaj</v>
      </c>
      <c r="I127" s="27" t="s">
        <v>33</v>
      </c>
      <c r="J127" s="30" t="str">
        <f>E26</f>
        <v xml:space="preserve"> </v>
      </c>
      <c r="L127" s="32"/>
    </row>
    <row r="128" spans="2:12" s="1" customFormat="1" ht="10.35" customHeight="1">
      <c r="B128" s="32"/>
      <c r="L128" s="32"/>
    </row>
    <row r="129" spans="2:65" s="10" customFormat="1" ht="29.25" customHeight="1">
      <c r="B129" s="116"/>
      <c r="C129" s="117" t="s">
        <v>175</v>
      </c>
      <c r="D129" s="118" t="s">
        <v>61</v>
      </c>
      <c r="E129" s="118" t="s">
        <v>57</v>
      </c>
      <c r="F129" s="118" t="s">
        <v>58</v>
      </c>
      <c r="G129" s="118" t="s">
        <v>176</v>
      </c>
      <c r="H129" s="118" t="s">
        <v>177</v>
      </c>
      <c r="I129" s="118" t="s">
        <v>178</v>
      </c>
      <c r="J129" s="118" t="s">
        <v>165</v>
      </c>
      <c r="K129" s="119" t="s">
        <v>179</v>
      </c>
      <c r="L129" s="116"/>
      <c r="M129" s="59" t="s">
        <v>1</v>
      </c>
      <c r="N129" s="60" t="s">
        <v>40</v>
      </c>
      <c r="O129" s="60" t="s">
        <v>180</v>
      </c>
      <c r="P129" s="60" t="s">
        <v>181</v>
      </c>
      <c r="Q129" s="60" t="s">
        <v>182</v>
      </c>
      <c r="R129" s="60" t="s">
        <v>183</v>
      </c>
      <c r="S129" s="60" t="s">
        <v>184</v>
      </c>
      <c r="T129" s="61" t="s">
        <v>185</v>
      </c>
    </row>
    <row r="130" spans="2:65" s="1" customFormat="1" ht="22.9" customHeight="1">
      <c r="B130" s="32"/>
      <c r="C130" s="64" t="s">
        <v>186</v>
      </c>
      <c r="J130" s="120">
        <f>BK130</f>
        <v>0</v>
      </c>
      <c r="L130" s="32"/>
      <c r="M130" s="62"/>
      <c r="N130" s="53"/>
      <c r="O130" s="53"/>
      <c r="P130" s="121">
        <f>P131</f>
        <v>0</v>
      </c>
      <c r="Q130" s="53"/>
      <c r="R130" s="121">
        <f>R131</f>
        <v>0</v>
      </c>
      <c r="S130" s="53"/>
      <c r="T130" s="122">
        <f>T131</f>
        <v>0</v>
      </c>
      <c r="AT130" s="17" t="s">
        <v>75</v>
      </c>
      <c r="AU130" s="17" t="s">
        <v>167</v>
      </c>
      <c r="BK130" s="123">
        <f>BK131</f>
        <v>0</v>
      </c>
    </row>
    <row r="131" spans="2:65" s="11" customFormat="1" ht="25.9" customHeight="1">
      <c r="B131" s="124"/>
      <c r="D131" s="125" t="s">
        <v>75</v>
      </c>
      <c r="E131" s="126" t="s">
        <v>247</v>
      </c>
      <c r="F131" s="126" t="s">
        <v>248</v>
      </c>
      <c r="I131" s="127"/>
      <c r="J131" s="128">
        <f>BK131</f>
        <v>0</v>
      </c>
      <c r="L131" s="124"/>
      <c r="M131" s="129"/>
      <c r="P131" s="130">
        <f>P132+P213+P218+P243+P251+P268+P390+P403+P414</f>
        <v>0</v>
      </c>
      <c r="R131" s="130">
        <f>R132+R213+R218+R243+R251+R268+R390+R403+R414</f>
        <v>0</v>
      </c>
      <c r="T131" s="131">
        <f>T132+T213+T218+T243+T251+T268+T390+T403+T414</f>
        <v>0</v>
      </c>
      <c r="AR131" s="125" t="s">
        <v>83</v>
      </c>
      <c r="AT131" s="132" t="s">
        <v>75</v>
      </c>
      <c r="AU131" s="132" t="s">
        <v>76</v>
      </c>
      <c r="AY131" s="125" t="s">
        <v>190</v>
      </c>
      <c r="BK131" s="133">
        <f>BK132+BK213+BK218+BK243+BK251+BK268+BK390+BK403+BK414</f>
        <v>0</v>
      </c>
    </row>
    <row r="132" spans="2:65" s="11" customFormat="1" ht="22.9" customHeight="1">
      <c r="B132" s="124"/>
      <c r="D132" s="125" t="s">
        <v>75</v>
      </c>
      <c r="E132" s="134" t="s">
        <v>83</v>
      </c>
      <c r="F132" s="134" t="s">
        <v>249</v>
      </c>
      <c r="I132" s="127"/>
      <c r="J132" s="135">
        <f>BK132</f>
        <v>0</v>
      </c>
      <c r="L132" s="124"/>
      <c r="M132" s="129"/>
      <c r="P132" s="130">
        <f>SUM(P133:P212)</f>
        <v>0</v>
      </c>
      <c r="R132" s="130">
        <f>SUM(R133:R212)</f>
        <v>0</v>
      </c>
      <c r="T132" s="131">
        <f>SUM(T133:T212)</f>
        <v>0</v>
      </c>
      <c r="AR132" s="125" t="s">
        <v>83</v>
      </c>
      <c r="AT132" s="132" t="s">
        <v>75</v>
      </c>
      <c r="AU132" s="132" t="s">
        <v>83</v>
      </c>
      <c r="AY132" s="125" t="s">
        <v>190</v>
      </c>
      <c r="BK132" s="133">
        <f>SUM(BK133:BK212)</f>
        <v>0</v>
      </c>
    </row>
    <row r="133" spans="2:65" s="1" customFormat="1" ht="24.2" customHeight="1">
      <c r="B133" s="32"/>
      <c r="C133" s="136" t="s">
        <v>83</v>
      </c>
      <c r="D133" s="136" t="s">
        <v>193</v>
      </c>
      <c r="E133" s="137" t="s">
        <v>2107</v>
      </c>
      <c r="F133" s="138" t="s">
        <v>2108</v>
      </c>
      <c r="G133" s="139" t="s">
        <v>2109</v>
      </c>
      <c r="H133" s="140">
        <v>160</v>
      </c>
      <c r="I133" s="141"/>
      <c r="J133" s="142">
        <f>ROUND(I133*H133,2)</f>
        <v>0</v>
      </c>
      <c r="K133" s="138" t="s">
        <v>197</v>
      </c>
      <c r="L133" s="32"/>
      <c r="M133" s="143" t="s">
        <v>1</v>
      </c>
      <c r="N133" s="144" t="s">
        <v>41</v>
      </c>
      <c r="P133" s="145">
        <f>O133*H133</f>
        <v>0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AR133" s="147" t="s">
        <v>217</v>
      </c>
      <c r="AT133" s="147" t="s">
        <v>193</v>
      </c>
      <c r="AU133" s="147" t="s">
        <v>85</v>
      </c>
      <c r="AY133" s="17" t="s">
        <v>190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7" t="s">
        <v>83</v>
      </c>
      <c r="BK133" s="148">
        <f>ROUND(I133*H133,2)</f>
        <v>0</v>
      </c>
      <c r="BL133" s="17" t="s">
        <v>217</v>
      </c>
      <c r="BM133" s="147" t="s">
        <v>85</v>
      </c>
    </row>
    <row r="134" spans="2:65" s="1" customFormat="1">
      <c r="B134" s="32"/>
      <c r="D134" s="149" t="s">
        <v>200</v>
      </c>
      <c r="F134" s="150" t="s">
        <v>2110</v>
      </c>
      <c r="I134" s="151"/>
      <c r="L134" s="32"/>
      <c r="M134" s="152"/>
      <c r="T134" s="56"/>
      <c r="AT134" s="17" t="s">
        <v>200</v>
      </c>
      <c r="AU134" s="17" t="s">
        <v>85</v>
      </c>
    </row>
    <row r="135" spans="2:65" s="1" customFormat="1" ht="24.2" customHeight="1">
      <c r="B135" s="32"/>
      <c r="C135" s="136" t="s">
        <v>85</v>
      </c>
      <c r="D135" s="136" t="s">
        <v>193</v>
      </c>
      <c r="E135" s="137" t="s">
        <v>2111</v>
      </c>
      <c r="F135" s="138" t="s">
        <v>2112</v>
      </c>
      <c r="G135" s="139" t="s">
        <v>2113</v>
      </c>
      <c r="H135" s="140">
        <v>20</v>
      </c>
      <c r="I135" s="141"/>
      <c r="J135" s="142">
        <f>ROUND(I135*H135,2)</f>
        <v>0</v>
      </c>
      <c r="K135" s="138" t="s">
        <v>197</v>
      </c>
      <c r="L135" s="32"/>
      <c r="M135" s="143" t="s">
        <v>1</v>
      </c>
      <c r="N135" s="144" t="s">
        <v>41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217</v>
      </c>
      <c r="AT135" s="147" t="s">
        <v>193</v>
      </c>
      <c r="AU135" s="147" t="s">
        <v>85</v>
      </c>
      <c r="AY135" s="17" t="s">
        <v>190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83</v>
      </c>
      <c r="BK135" s="148">
        <f>ROUND(I135*H135,2)</f>
        <v>0</v>
      </c>
      <c r="BL135" s="17" t="s">
        <v>217</v>
      </c>
      <c r="BM135" s="147" t="s">
        <v>217</v>
      </c>
    </row>
    <row r="136" spans="2:65" s="1" customFormat="1">
      <c r="B136" s="32"/>
      <c r="D136" s="149" t="s">
        <v>200</v>
      </c>
      <c r="F136" s="150" t="s">
        <v>2114</v>
      </c>
      <c r="I136" s="151"/>
      <c r="L136" s="32"/>
      <c r="M136" s="152"/>
      <c r="T136" s="56"/>
      <c r="AT136" s="17" t="s">
        <v>200</v>
      </c>
      <c r="AU136" s="17" t="s">
        <v>85</v>
      </c>
    </row>
    <row r="137" spans="2:65" s="1" customFormat="1" ht="16.5" customHeight="1">
      <c r="B137" s="32"/>
      <c r="C137" s="136" t="s">
        <v>209</v>
      </c>
      <c r="D137" s="136" t="s">
        <v>193</v>
      </c>
      <c r="E137" s="137" t="s">
        <v>2115</v>
      </c>
      <c r="F137" s="138" t="s">
        <v>2116</v>
      </c>
      <c r="G137" s="139" t="s">
        <v>435</v>
      </c>
      <c r="H137" s="140">
        <v>782</v>
      </c>
      <c r="I137" s="141"/>
      <c r="J137" s="142">
        <f>ROUND(I137*H137,2)</f>
        <v>0</v>
      </c>
      <c r="K137" s="138" t="s">
        <v>197</v>
      </c>
      <c r="L137" s="32"/>
      <c r="M137" s="143" t="s">
        <v>1</v>
      </c>
      <c r="N137" s="144" t="s">
        <v>41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217</v>
      </c>
      <c r="AT137" s="147" t="s">
        <v>193</v>
      </c>
      <c r="AU137" s="147" t="s">
        <v>85</v>
      </c>
      <c r="AY137" s="17" t="s">
        <v>190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83</v>
      </c>
      <c r="BK137" s="148">
        <f>ROUND(I137*H137,2)</f>
        <v>0</v>
      </c>
      <c r="BL137" s="17" t="s">
        <v>217</v>
      </c>
      <c r="BM137" s="147" t="s">
        <v>231</v>
      </c>
    </row>
    <row r="138" spans="2:65" s="1" customFormat="1">
      <c r="B138" s="32"/>
      <c r="D138" s="149" t="s">
        <v>200</v>
      </c>
      <c r="F138" s="150" t="s">
        <v>2117</v>
      </c>
      <c r="I138" s="151"/>
      <c r="L138" s="32"/>
      <c r="M138" s="152"/>
      <c r="T138" s="56"/>
      <c r="AT138" s="17" t="s">
        <v>200</v>
      </c>
      <c r="AU138" s="17" t="s">
        <v>85</v>
      </c>
    </row>
    <row r="139" spans="2:65" s="12" customFormat="1">
      <c r="B139" s="160"/>
      <c r="D139" s="153" t="s">
        <v>256</v>
      </c>
      <c r="E139" s="161" t="s">
        <v>1</v>
      </c>
      <c r="F139" s="162" t="s">
        <v>2118</v>
      </c>
      <c r="H139" s="163">
        <v>782</v>
      </c>
      <c r="I139" s="164"/>
      <c r="L139" s="160"/>
      <c r="M139" s="165"/>
      <c r="T139" s="166"/>
      <c r="AT139" s="161" t="s">
        <v>256</v>
      </c>
      <c r="AU139" s="161" t="s">
        <v>85</v>
      </c>
      <c r="AV139" s="12" t="s">
        <v>85</v>
      </c>
      <c r="AW139" s="12" t="s">
        <v>32</v>
      </c>
      <c r="AX139" s="12" t="s">
        <v>76</v>
      </c>
      <c r="AY139" s="161" t="s">
        <v>190</v>
      </c>
    </row>
    <row r="140" spans="2:65" s="14" customFormat="1">
      <c r="B140" s="173"/>
      <c r="D140" s="153" t="s">
        <v>256</v>
      </c>
      <c r="E140" s="174" t="s">
        <v>1</v>
      </c>
      <c r="F140" s="175" t="s">
        <v>267</v>
      </c>
      <c r="H140" s="176">
        <v>782</v>
      </c>
      <c r="I140" s="177"/>
      <c r="L140" s="173"/>
      <c r="M140" s="178"/>
      <c r="T140" s="179"/>
      <c r="AT140" s="174" t="s">
        <v>256</v>
      </c>
      <c r="AU140" s="174" t="s">
        <v>85</v>
      </c>
      <c r="AV140" s="14" t="s">
        <v>217</v>
      </c>
      <c r="AW140" s="14" t="s">
        <v>32</v>
      </c>
      <c r="AX140" s="14" t="s">
        <v>83</v>
      </c>
      <c r="AY140" s="174" t="s">
        <v>190</v>
      </c>
    </row>
    <row r="141" spans="2:65" s="1" customFormat="1" ht="21.75" customHeight="1">
      <c r="B141" s="32"/>
      <c r="C141" s="136" t="s">
        <v>217</v>
      </c>
      <c r="D141" s="136" t="s">
        <v>193</v>
      </c>
      <c r="E141" s="137" t="s">
        <v>2119</v>
      </c>
      <c r="F141" s="138" t="s">
        <v>2120</v>
      </c>
      <c r="G141" s="139" t="s">
        <v>435</v>
      </c>
      <c r="H141" s="140">
        <v>782</v>
      </c>
      <c r="I141" s="141"/>
      <c r="J141" s="142">
        <f>ROUND(I141*H141,2)</f>
        <v>0</v>
      </c>
      <c r="K141" s="138" t="s">
        <v>197</v>
      </c>
      <c r="L141" s="32"/>
      <c r="M141" s="143" t="s">
        <v>1</v>
      </c>
      <c r="N141" s="144" t="s">
        <v>41</v>
      </c>
      <c r="P141" s="145">
        <f>O141*H141</f>
        <v>0</v>
      </c>
      <c r="Q141" s="145">
        <v>0</v>
      </c>
      <c r="R141" s="145">
        <f>Q141*H141</f>
        <v>0</v>
      </c>
      <c r="S141" s="145">
        <v>0</v>
      </c>
      <c r="T141" s="146">
        <f>S141*H141</f>
        <v>0</v>
      </c>
      <c r="AR141" s="147" t="s">
        <v>217</v>
      </c>
      <c r="AT141" s="147" t="s">
        <v>193</v>
      </c>
      <c r="AU141" s="147" t="s">
        <v>85</v>
      </c>
      <c r="AY141" s="17" t="s">
        <v>190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83</v>
      </c>
      <c r="BK141" s="148">
        <f>ROUND(I141*H141,2)</f>
        <v>0</v>
      </c>
      <c r="BL141" s="17" t="s">
        <v>217</v>
      </c>
      <c r="BM141" s="147" t="s">
        <v>500</v>
      </c>
    </row>
    <row r="142" spans="2:65" s="1" customFormat="1">
      <c r="B142" s="32"/>
      <c r="D142" s="149" t="s">
        <v>200</v>
      </c>
      <c r="F142" s="150" t="s">
        <v>2121</v>
      </c>
      <c r="I142" s="151"/>
      <c r="L142" s="32"/>
      <c r="M142" s="152"/>
      <c r="T142" s="56"/>
      <c r="AT142" s="17" t="s">
        <v>200</v>
      </c>
      <c r="AU142" s="17" t="s">
        <v>85</v>
      </c>
    </row>
    <row r="143" spans="2:65" s="1" customFormat="1" ht="24.2" customHeight="1">
      <c r="B143" s="32"/>
      <c r="C143" s="136" t="s">
        <v>189</v>
      </c>
      <c r="D143" s="136" t="s">
        <v>193</v>
      </c>
      <c r="E143" s="137" t="s">
        <v>2122</v>
      </c>
      <c r="F143" s="138" t="s">
        <v>2123</v>
      </c>
      <c r="G143" s="139" t="s">
        <v>435</v>
      </c>
      <c r="H143" s="140">
        <v>782</v>
      </c>
      <c r="I143" s="141"/>
      <c r="J143" s="142">
        <f>ROUND(I143*H143,2)</f>
        <v>0</v>
      </c>
      <c r="K143" s="138" t="s">
        <v>197</v>
      </c>
      <c r="L143" s="32"/>
      <c r="M143" s="143" t="s">
        <v>1</v>
      </c>
      <c r="N143" s="144" t="s">
        <v>41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217</v>
      </c>
      <c r="AT143" s="147" t="s">
        <v>193</v>
      </c>
      <c r="AU143" s="147" t="s">
        <v>85</v>
      </c>
      <c r="AY143" s="17" t="s">
        <v>190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7" t="s">
        <v>83</v>
      </c>
      <c r="BK143" s="148">
        <f>ROUND(I143*H143,2)</f>
        <v>0</v>
      </c>
      <c r="BL143" s="17" t="s">
        <v>217</v>
      </c>
      <c r="BM143" s="147" t="s">
        <v>511</v>
      </c>
    </row>
    <row r="144" spans="2:65" s="1" customFormat="1">
      <c r="B144" s="32"/>
      <c r="D144" s="149" t="s">
        <v>200</v>
      </c>
      <c r="F144" s="150" t="s">
        <v>2124</v>
      </c>
      <c r="I144" s="151"/>
      <c r="L144" s="32"/>
      <c r="M144" s="152"/>
      <c r="T144" s="56"/>
      <c r="AT144" s="17" t="s">
        <v>200</v>
      </c>
      <c r="AU144" s="17" t="s">
        <v>85</v>
      </c>
    </row>
    <row r="145" spans="2:65" s="1" customFormat="1" ht="24.2" customHeight="1">
      <c r="B145" s="32"/>
      <c r="C145" s="136" t="s">
        <v>231</v>
      </c>
      <c r="D145" s="136" t="s">
        <v>193</v>
      </c>
      <c r="E145" s="137" t="s">
        <v>2125</v>
      </c>
      <c r="F145" s="138" t="s">
        <v>2126</v>
      </c>
      <c r="G145" s="139" t="s">
        <v>435</v>
      </c>
      <c r="H145" s="140">
        <v>782</v>
      </c>
      <c r="I145" s="141"/>
      <c r="J145" s="142">
        <f>ROUND(I145*H145,2)</f>
        <v>0</v>
      </c>
      <c r="K145" s="138" t="s">
        <v>197</v>
      </c>
      <c r="L145" s="32"/>
      <c r="M145" s="143" t="s">
        <v>1</v>
      </c>
      <c r="N145" s="144" t="s">
        <v>41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217</v>
      </c>
      <c r="AT145" s="147" t="s">
        <v>193</v>
      </c>
      <c r="AU145" s="147" t="s">
        <v>85</v>
      </c>
      <c r="AY145" s="17" t="s">
        <v>190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83</v>
      </c>
      <c r="BK145" s="148">
        <f>ROUND(I145*H145,2)</f>
        <v>0</v>
      </c>
      <c r="BL145" s="17" t="s">
        <v>217</v>
      </c>
      <c r="BM145" s="147" t="s">
        <v>526</v>
      </c>
    </row>
    <row r="146" spans="2:65" s="1" customFormat="1">
      <c r="B146" s="32"/>
      <c r="D146" s="149" t="s">
        <v>200</v>
      </c>
      <c r="F146" s="150" t="s">
        <v>2127</v>
      </c>
      <c r="I146" s="151"/>
      <c r="L146" s="32"/>
      <c r="M146" s="152"/>
      <c r="T146" s="56"/>
      <c r="AT146" s="17" t="s">
        <v>200</v>
      </c>
      <c r="AU146" s="17" t="s">
        <v>85</v>
      </c>
    </row>
    <row r="147" spans="2:65" s="1" customFormat="1" ht="24.2" customHeight="1">
      <c r="B147" s="32"/>
      <c r="C147" s="136" t="s">
        <v>238</v>
      </c>
      <c r="D147" s="136" t="s">
        <v>193</v>
      </c>
      <c r="E147" s="137" t="s">
        <v>2128</v>
      </c>
      <c r="F147" s="138" t="s">
        <v>2129</v>
      </c>
      <c r="G147" s="139" t="s">
        <v>284</v>
      </c>
      <c r="H147" s="140">
        <v>39.387</v>
      </c>
      <c r="I147" s="141"/>
      <c r="J147" s="142">
        <f>ROUND(I147*H147,2)</f>
        <v>0</v>
      </c>
      <c r="K147" s="138" t="s">
        <v>197</v>
      </c>
      <c r="L147" s="32"/>
      <c r="M147" s="143" t="s">
        <v>1</v>
      </c>
      <c r="N147" s="144" t="s">
        <v>41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217</v>
      </c>
      <c r="AT147" s="147" t="s">
        <v>193</v>
      </c>
      <c r="AU147" s="147" t="s">
        <v>85</v>
      </c>
      <c r="AY147" s="17" t="s">
        <v>190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83</v>
      </c>
      <c r="BK147" s="148">
        <f>ROUND(I147*H147,2)</f>
        <v>0</v>
      </c>
      <c r="BL147" s="17" t="s">
        <v>217</v>
      </c>
      <c r="BM147" s="147" t="s">
        <v>349</v>
      </c>
    </row>
    <row r="148" spans="2:65" s="1" customFormat="1">
      <c r="B148" s="32"/>
      <c r="D148" s="149" t="s">
        <v>200</v>
      </c>
      <c r="F148" s="150" t="s">
        <v>2130</v>
      </c>
      <c r="I148" s="151"/>
      <c r="L148" s="32"/>
      <c r="M148" s="152"/>
      <c r="T148" s="56"/>
      <c r="AT148" s="17" t="s">
        <v>200</v>
      </c>
      <c r="AU148" s="17" t="s">
        <v>85</v>
      </c>
    </row>
    <row r="149" spans="2:65" s="12" customFormat="1">
      <c r="B149" s="160"/>
      <c r="D149" s="153" t="s">
        <v>256</v>
      </c>
      <c r="E149" s="161" t="s">
        <v>1</v>
      </c>
      <c r="F149" s="162" t="s">
        <v>2131</v>
      </c>
      <c r="H149" s="163">
        <v>39.387</v>
      </c>
      <c r="I149" s="164"/>
      <c r="L149" s="160"/>
      <c r="M149" s="165"/>
      <c r="T149" s="166"/>
      <c r="AT149" s="161" t="s">
        <v>256</v>
      </c>
      <c r="AU149" s="161" t="s">
        <v>85</v>
      </c>
      <c r="AV149" s="12" t="s">
        <v>85</v>
      </c>
      <c r="AW149" s="12" t="s">
        <v>32</v>
      </c>
      <c r="AX149" s="12" t="s">
        <v>76</v>
      </c>
      <c r="AY149" s="161" t="s">
        <v>190</v>
      </c>
    </row>
    <row r="150" spans="2:65" s="14" customFormat="1">
      <c r="B150" s="173"/>
      <c r="D150" s="153" t="s">
        <v>256</v>
      </c>
      <c r="E150" s="174" t="s">
        <v>1</v>
      </c>
      <c r="F150" s="175" t="s">
        <v>267</v>
      </c>
      <c r="H150" s="176">
        <v>39.387</v>
      </c>
      <c r="I150" s="177"/>
      <c r="L150" s="173"/>
      <c r="M150" s="178"/>
      <c r="T150" s="179"/>
      <c r="AT150" s="174" t="s">
        <v>256</v>
      </c>
      <c r="AU150" s="174" t="s">
        <v>85</v>
      </c>
      <c r="AV150" s="14" t="s">
        <v>217</v>
      </c>
      <c r="AW150" s="14" t="s">
        <v>32</v>
      </c>
      <c r="AX150" s="14" t="s">
        <v>83</v>
      </c>
      <c r="AY150" s="174" t="s">
        <v>190</v>
      </c>
    </row>
    <row r="151" spans="2:65" s="1" customFormat="1" ht="24.2" customHeight="1">
      <c r="B151" s="32"/>
      <c r="C151" s="136" t="s">
        <v>500</v>
      </c>
      <c r="D151" s="136" t="s">
        <v>193</v>
      </c>
      <c r="E151" s="137" t="s">
        <v>2132</v>
      </c>
      <c r="F151" s="138" t="s">
        <v>2133</v>
      </c>
      <c r="G151" s="139" t="s">
        <v>284</v>
      </c>
      <c r="H151" s="140">
        <v>29.062999999999999</v>
      </c>
      <c r="I151" s="141"/>
      <c r="J151" s="142">
        <f>ROUND(I151*H151,2)</f>
        <v>0</v>
      </c>
      <c r="K151" s="138" t="s">
        <v>197</v>
      </c>
      <c r="L151" s="32"/>
      <c r="M151" s="143" t="s">
        <v>1</v>
      </c>
      <c r="N151" s="144" t="s">
        <v>41</v>
      </c>
      <c r="P151" s="145">
        <f>O151*H151</f>
        <v>0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AR151" s="147" t="s">
        <v>217</v>
      </c>
      <c r="AT151" s="147" t="s">
        <v>193</v>
      </c>
      <c r="AU151" s="147" t="s">
        <v>85</v>
      </c>
      <c r="AY151" s="17" t="s">
        <v>190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83</v>
      </c>
      <c r="BK151" s="148">
        <f>ROUND(I151*H151,2)</f>
        <v>0</v>
      </c>
      <c r="BL151" s="17" t="s">
        <v>217</v>
      </c>
      <c r="BM151" s="147" t="s">
        <v>367</v>
      </c>
    </row>
    <row r="152" spans="2:65" s="1" customFormat="1">
      <c r="B152" s="32"/>
      <c r="D152" s="149" t="s">
        <v>200</v>
      </c>
      <c r="F152" s="150" t="s">
        <v>2134</v>
      </c>
      <c r="I152" s="151"/>
      <c r="L152" s="32"/>
      <c r="M152" s="152"/>
      <c r="T152" s="56"/>
      <c r="AT152" s="17" t="s">
        <v>200</v>
      </c>
      <c r="AU152" s="17" t="s">
        <v>85</v>
      </c>
    </row>
    <row r="153" spans="2:65" s="12" customFormat="1">
      <c r="B153" s="160"/>
      <c r="D153" s="153" t="s">
        <v>256</v>
      </c>
      <c r="E153" s="161" t="s">
        <v>1</v>
      </c>
      <c r="F153" s="162" t="s">
        <v>2135</v>
      </c>
      <c r="H153" s="163">
        <v>29.062999999999999</v>
      </c>
      <c r="I153" s="164"/>
      <c r="L153" s="160"/>
      <c r="M153" s="165"/>
      <c r="T153" s="166"/>
      <c r="AT153" s="161" t="s">
        <v>256</v>
      </c>
      <c r="AU153" s="161" t="s">
        <v>85</v>
      </c>
      <c r="AV153" s="12" t="s">
        <v>85</v>
      </c>
      <c r="AW153" s="12" t="s">
        <v>32</v>
      </c>
      <c r="AX153" s="12" t="s">
        <v>76</v>
      </c>
      <c r="AY153" s="161" t="s">
        <v>190</v>
      </c>
    </row>
    <row r="154" spans="2:65" s="14" customFormat="1">
      <c r="B154" s="173"/>
      <c r="D154" s="153" t="s">
        <v>256</v>
      </c>
      <c r="E154" s="174" t="s">
        <v>1</v>
      </c>
      <c r="F154" s="175" t="s">
        <v>267</v>
      </c>
      <c r="H154" s="176">
        <v>29.062999999999999</v>
      </c>
      <c r="I154" s="177"/>
      <c r="L154" s="173"/>
      <c r="M154" s="178"/>
      <c r="T154" s="179"/>
      <c r="AT154" s="174" t="s">
        <v>256</v>
      </c>
      <c r="AU154" s="174" t="s">
        <v>85</v>
      </c>
      <c r="AV154" s="14" t="s">
        <v>217</v>
      </c>
      <c r="AW154" s="14" t="s">
        <v>32</v>
      </c>
      <c r="AX154" s="14" t="s">
        <v>83</v>
      </c>
      <c r="AY154" s="174" t="s">
        <v>190</v>
      </c>
    </row>
    <row r="155" spans="2:65" s="1" customFormat="1" ht="33" customHeight="1">
      <c r="B155" s="32"/>
      <c r="C155" s="136" t="s">
        <v>391</v>
      </c>
      <c r="D155" s="136" t="s">
        <v>193</v>
      </c>
      <c r="E155" s="137" t="s">
        <v>552</v>
      </c>
      <c r="F155" s="138" t="s">
        <v>2136</v>
      </c>
      <c r="G155" s="139" t="s">
        <v>284</v>
      </c>
      <c r="H155" s="140">
        <v>416.98500000000001</v>
      </c>
      <c r="I155" s="141"/>
      <c r="J155" s="142">
        <f>ROUND(I155*H155,2)</f>
        <v>0</v>
      </c>
      <c r="K155" s="138" t="s">
        <v>197</v>
      </c>
      <c r="L155" s="32"/>
      <c r="M155" s="143" t="s">
        <v>1</v>
      </c>
      <c r="N155" s="144" t="s">
        <v>41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217</v>
      </c>
      <c r="AT155" s="147" t="s">
        <v>193</v>
      </c>
      <c r="AU155" s="147" t="s">
        <v>85</v>
      </c>
      <c r="AY155" s="17" t="s">
        <v>190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7" t="s">
        <v>83</v>
      </c>
      <c r="BK155" s="148">
        <f>ROUND(I155*H155,2)</f>
        <v>0</v>
      </c>
      <c r="BL155" s="17" t="s">
        <v>217</v>
      </c>
      <c r="BM155" s="147" t="s">
        <v>414</v>
      </c>
    </row>
    <row r="156" spans="2:65" s="1" customFormat="1">
      <c r="B156" s="32"/>
      <c r="D156" s="149" t="s">
        <v>200</v>
      </c>
      <c r="F156" s="150" t="s">
        <v>555</v>
      </c>
      <c r="I156" s="151"/>
      <c r="L156" s="32"/>
      <c r="M156" s="152"/>
      <c r="T156" s="56"/>
      <c r="AT156" s="17" t="s">
        <v>200</v>
      </c>
      <c r="AU156" s="17" t="s">
        <v>85</v>
      </c>
    </row>
    <row r="157" spans="2:65" s="1" customFormat="1" ht="33" customHeight="1">
      <c r="B157" s="32"/>
      <c r="C157" s="136" t="s">
        <v>511</v>
      </c>
      <c r="D157" s="136" t="s">
        <v>193</v>
      </c>
      <c r="E157" s="137" t="s">
        <v>2137</v>
      </c>
      <c r="F157" s="138" t="s">
        <v>2138</v>
      </c>
      <c r="G157" s="139" t="s">
        <v>284</v>
      </c>
      <c r="H157" s="140">
        <v>416.98500000000001</v>
      </c>
      <c r="I157" s="141"/>
      <c r="J157" s="142">
        <f>ROUND(I157*H157,2)</f>
        <v>0</v>
      </c>
      <c r="K157" s="138" t="s">
        <v>197</v>
      </c>
      <c r="L157" s="32"/>
      <c r="M157" s="143" t="s">
        <v>1</v>
      </c>
      <c r="N157" s="144" t="s">
        <v>41</v>
      </c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AR157" s="147" t="s">
        <v>217</v>
      </c>
      <c r="AT157" s="147" t="s">
        <v>193</v>
      </c>
      <c r="AU157" s="147" t="s">
        <v>85</v>
      </c>
      <c r="AY157" s="17" t="s">
        <v>190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7" t="s">
        <v>83</v>
      </c>
      <c r="BK157" s="148">
        <f>ROUND(I157*H157,2)</f>
        <v>0</v>
      </c>
      <c r="BL157" s="17" t="s">
        <v>217</v>
      </c>
      <c r="BM157" s="147" t="s">
        <v>408</v>
      </c>
    </row>
    <row r="158" spans="2:65" s="1" customFormat="1">
      <c r="B158" s="32"/>
      <c r="D158" s="149" t="s">
        <v>200</v>
      </c>
      <c r="F158" s="150" t="s">
        <v>2139</v>
      </c>
      <c r="I158" s="151"/>
      <c r="L158" s="32"/>
      <c r="M158" s="152"/>
      <c r="T158" s="56"/>
      <c r="AT158" s="17" t="s">
        <v>200</v>
      </c>
      <c r="AU158" s="17" t="s">
        <v>85</v>
      </c>
    </row>
    <row r="159" spans="2:65" s="1" customFormat="1" ht="21.75" customHeight="1">
      <c r="B159" s="32"/>
      <c r="C159" s="136" t="s">
        <v>518</v>
      </c>
      <c r="D159" s="136" t="s">
        <v>193</v>
      </c>
      <c r="E159" s="137" t="s">
        <v>562</v>
      </c>
      <c r="F159" s="138" t="s">
        <v>563</v>
      </c>
      <c r="G159" s="139" t="s">
        <v>253</v>
      </c>
      <c r="H159" s="140">
        <v>1079.2</v>
      </c>
      <c r="I159" s="141"/>
      <c r="J159" s="142">
        <f>ROUND(I159*H159,2)</f>
        <v>0</v>
      </c>
      <c r="K159" s="138" t="s">
        <v>197</v>
      </c>
      <c r="L159" s="32"/>
      <c r="M159" s="143" t="s">
        <v>1</v>
      </c>
      <c r="N159" s="144" t="s">
        <v>41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217</v>
      </c>
      <c r="AT159" s="147" t="s">
        <v>193</v>
      </c>
      <c r="AU159" s="147" t="s">
        <v>85</v>
      </c>
      <c r="AY159" s="17" t="s">
        <v>190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83</v>
      </c>
      <c r="BK159" s="148">
        <f>ROUND(I159*H159,2)</f>
        <v>0</v>
      </c>
      <c r="BL159" s="17" t="s">
        <v>217</v>
      </c>
      <c r="BM159" s="147" t="s">
        <v>281</v>
      </c>
    </row>
    <row r="160" spans="2:65" s="1" customFormat="1">
      <c r="B160" s="32"/>
      <c r="D160" s="149" t="s">
        <v>200</v>
      </c>
      <c r="F160" s="150" t="s">
        <v>2140</v>
      </c>
      <c r="I160" s="151"/>
      <c r="L160" s="32"/>
      <c r="M160" s="152"/>
      <c r="T160" s="56"/>
      <c r="AT160" s="17" t="s">
        <v>200</v>
      </c>
      <c r="AU160" s="17" t="s">
        <v>85</v>
      </c>
    </row>
    <row r="161" spans="2:65" s="12" customFormat="1">
      <c r="B161" s="160"/>
      <c r="D161" s="153" t="s">
        <v>256</v>
      </c>
      <c r="E161" s="161" t="s">
        <v>1</v>
      </c>
      <c r="F161" s="162" t="s">
        <v>2141</v>
      </c>
      <c r="H161" s="163">
        <v>1079.2</v>
      </c>
      <c r="I161" s="164"/>
      <c r="L161" s="160"/>
      <c r="M161" s="165"/>
      <c r="T161" s="166"/>
      <c r="AT161" s="161" t="s">
        <v>256</v>
      </c>
      <c r="AU161" s="161" t="s">
        <v>85</v>
      </c>
      <c r="AV161" s="12" t="s">
        <v>85</v>
      </c>
      <c r="AW161" s="12" t="s">
        <v>32</v>
      </c>
      <c r="AX161" s="12" t="s">
        <v>76</v>
      </c>
      <c r="AY161" s="161" t="s">
        <v>190</v>
      </c>
    </row>
    <row r="162" spans="2:65" s="14" customFormat="1">
      <c r="B162" s="173"/>
      <c r="D162" s="153" t="s">
        <v>256</v>
      </c>
      <c r="E162" s="174" t="s">
        <v>1</v>
      </c>
      <c r="F162" s="175" t="s">
        <v>267</v>
      </c>
      <c r="H162" s="176">
        <v>1079.2</v>
      </c>
      <c r="I162" s="177"/>
      <c r="L162" s="173"/>
      <c r="M162" s="178"/>
      <c r="T162" s="179"/>
      <c r="AT162" s="174" t="s">
        <v>256</v>
      </c>
      <c r="AU162" s="174" t="s">
        <v>85</v>
      </c>
      <c r="AV162" s="14" t="s">
        <v>217</v>
      </c>
      <c r="AW162" s="14" t="s">
        <v>32</v>
      </c>
      <c r="AX162" s="14" t="s">
        <v>83</v>
      </c>
      <c r="AY162" s="174" t="s">
        <v>190</v>
      </c>
    </row>
    <row r="163" spans="2:65" s="1" customFormat="1" ht="24.2" customHeight="1">
      <c r="B163" s="32"/>
      <c r="C163" s="136" t="s">
        <v>526</v>
      </c>
      <c r="D163" s="136" t="s">
        <v>193</v>
      </c>
      <c r="E163" s="137" t="s">
        <v>2142</v>
      </c>
      <c r="F163" s="138" t="s">
        <v>2143</v>
      </c>
      <c r="G163" s="139" t="s">
        <v>253</v>
      </c>
      <c r="H163" s="140">
        <v>295.10000000000002</v>
      </c>
      <c r="I163" s="141"/>
      <c r="J163" s="142">
        <f>ROUND(I163*H163,2)</f>
        <v>0</v>
      </c>
      <c r="K163" s="138" t="s">
        <v>197</v>
      </c>
      <c r="L163" s="32"/>
      <c r="M163" s="143" t="s">
        <v>1</v>
      </c>
      <c r="N163" s="144" t="s">
        <v>41</v>
      </c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AR163" s="147" t="s">
        <v>217</v>
      </c>
      <c r="AT163" s="147" t="s">
        <v>193</v>
      </c>
      <c r="AU163" s="147" t="s">
        <v>85</v>
      </c>
      <c r="AY163" s="17" t="s">
        <v>190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83</v>
      </c>
      <c r="BK163" s="148">
        <f>ROUND(I163*H163,2)</f>
        <v>0</v>
      </c>
      <c r="BL163" s="17" t="s">
        <v>217</v>
      </c>
      <c r="BM163" s="147" t="s">
        <v>588</v>
      </c>
    </row>
    <row r="164" spans="2:65" s="1" customFormat="1">
      <c r="B164" s="32"/>
      <c r="D164" s="149" t="s">
        <v>200</v>
      </c>
      <c r="F164" s="150" t="s">
        <v>2144</v>
      </c>
      <c r="I164" s="151"/>
      <c r="L164" s="32"/>
      <c r="M164" s="152"/>
      <c r="T164" s="56"/>
      <c r="AT164" s="17" t="s">
        <v>200</v>
      </c>
      <c r="AU164" s="17" t="s">
        <v>85</v>
      </c>
    </row>
    <row r="165" spans="2:65" s="12" customFormat="1">
      <c r="B165" s="160"/>
      <c r="D165" s="153" t="s">
        <v>256</v>
      </c>
      <c r="E165" s="161" t="s">
        <v>1</v>
      </c>
      <c r="F165" s="162" t="s">
        <v>2145</v>
      </c>
      <c r="H165" s="163">
        <v>295.10000000000002</v>
      </c>
      <c r="I165" s="164"/>
      <c r="L165" s="160"/>
      <c r="M165" s="165"/>
      <c r="T165" s="166"/>
      <c r="AT165" s="161" t="s">
        <v>256</v>
      </c>
      <c r="AU165" s="161" t="s">
        <v>85</v>
      </c>
      <c r="AV165" s="12" t="s">
        <v>85</v>
      </c>
      <c r="AW165" s="12" t="s">
        <v>32</v>
      </c>
      <c r="AX165" s="12" t="s">
        <v>76</v>
      </c>
      <c r="AY165" s="161" t="s">
        <v>190</v>
      </c>
    </row>
    <row r="166" spans="2:65" s="14" customFormat="1">
      <c r="B166" s="173"/>
      <c r="D166" s="153" t="s">
        <v>256</v>
      </c>
      <c r="E166" s="174" t="s">
        <v>1</v>
      </c>
      <c r="F166" s="175" t="s">
        <v>267</v>
      </c>
      <c r="H166" s="176">
        <v>295.10000000000002</v>
      </c>
      <c r="I166" s="177"/>
      <c r="L166" s="173"/>
      <c r="M166" s="178"/>
      <c r="T166" s="179"/>
      <c r="AT166" s="174" t="s">
        <v>256</v>
      </c>
      <c r="AU166" s="174" t="s">
        <v>85</v>
      </c>
      <c r="AV166" s="14" t="s">
        <v>217</v>
      </c>
      <c r="AW166" s="14" t="s">
        <v>32</v>
      </c>
      <c r="AX166" s="14" t="s">
        <v>83</v>
      </c>
      <c r="AY166" s="174" t="s">
        <v>190</v>
      </c>
    </row>
    <row r="167" spans="2:65" s="1" customFormat="1" ht="24.2" customHeight="1">
      <c r="B167" s="32"/>
      <c r="C167" s="136" t="s">
        <v>533</v>
      </c>
      <c r="D167" s="136" t="s">
        <v>193</v>
      </c>
      <c r="E167" s="137" t="s">
        <v>566</v>
      </c>
      <c r="F167" s="138" t="s">
        <v>567</v>
      </c>
      <c r="G167" s="139" t="s">
        <v>253</v>
      </c>
      <c r="H167" s="140">
        <v>1079.2</v>
      </c>
      <c r="I167" s="141"/>
      <c r="J167" s="142">
        <f>ROUND(I167*H167,2)</f>
        <v>0</v>
      </c>
      <c r="K167" s="138" t="s">
        <v>197</v>
      </c>
      <c r="L167" s="32"/>
      <c r="M167" s="143" t="s">
        <v>1</v>
      </c>
      <c r="N167" s="144" t="s">
        <v>41</v>
      </c>
      <c r="P167" s="145">
        <f>O167*H167</f>
        <v>0</v>
      </c>
      <c r="Q167" s="145">
        <v>0</v>
      </c>
      <c r="R167" s="145">
        <f>Q167*H167</f>
        <v>0</v>
      </c>
      <c r="S167" s="145">
        <v>0</v>
      </c>
      <c r="T167" s="146">
        <f>S167*H167</f>
        <v>0</v>
      </c>
      <c r="AR167" s="147" t="s">
        <v>217</v>
      </c>
      <c r="AT167" s="147" t="s">
        <v>193</v>
      </c>
      <c r="AU167" s="147" t="s">
        <v>85</v>
      </c>
      <c r="AY167" s="17" t="s">
        <v>190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7" t="s">
        <v>83</v>
      </c>
      <c r="BK167" s="148">
        <f>ROUND(I167*H167,2)</f>
        <v>0</v>
      </c>
      <c r="BL167" s="17" t="s">
        <v>217</v>
      </c>
      <c r="BM167" s="147" t="s">
        <v>377</v>
      </c>
    </row>
    <row r="168" spans="2:65" s="1" customFormat="1">
      <c r="B168" s="32"/>
      <c r="D168" s="149" t="s">
        <v>200</v>
      </c>
      <c r="F168" s="150" t="s">
        <v>2146</v>
      </c>
      <c r="I168" s="151"/>
      <c r="L168" s="32"/>
      <c r="M168" s="152"/>
      <c r="T168" s="56"/>
      <c r="AT168" s="17" t="s">
        <v>200</v>
      </c>
      <c r="AU168" s="17" t="s">
        <v>85</v>
      </c>
    </row>
    <row r="169" spans="2:65" s="1" customFormat="1" ht="24.2" customHeight="1">
      <c r="B169" s="32"/>
      <c r="C169" s="136" t="s">
        <v>349</v>
      </c>
      <c r="D169" s="136" t="s">
        <v>193</v>
      </c>
      <c r="E169" s="137" t="s">
        <v>2147</v>
      </c>
      <c r="F169" s="138" t="s">
        <v>2148</v>
      </c>
      <c r="G169" s="139" t="s">
        <v>253</v>
      </c>
      <c r="H169" s="140">
        <v>295.10000000000002</v>
      </c>
      <c r="I169" s="141"/>
      <c r="J169" s="142">
        <f>ROUND(I169*H169,2)</f>
        <v>0</v>
      </c>
      <c r="K169" s="138" t="s">
        <v>197</v>
      </c>
      <c r="L169" s="32"/>
      <c r="M169" s="143" t="s">
        <v>1</v>
      </c>
      <c r="N169" s="144" t="s">
        <v>41</v>
      </c>
      <c r="P169" s="145">
        <f>O169*H169</f>
        <v>0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AR169" s="147" t="s">
        <v>217</v>
      </c>
      <c r="AT169" s="147" t="s">
        <v>193</v>
      </c>
      <c r="AU169" s="147" t="s">
        <v>85</v>
      </c>
      <c r="AY169" s="17" t="s">
        <v>190</v>
      </c>
      <c r="BE169" s="148">
        <f>IF(N169="základní",J169,0)</f>
        <v>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7" t="s">
        <v>83</v>
      </c>
      <c r="BK169" s="148">
        <f>ROUND(I169*H169,2)</f>
        <v>0</v>
      </c>
      <c r="BL169" s="17" t="s">
        <v>217</v>
      </c>
      <c r="BM169" s="147" t="s">
        <v>385</v>
      </c>
    </row>
    <row r="170" spans="2:65" s="1" customFormat="1">
      <c r="B170" s="32"/>
      <c r="D170" s="149" t="s">
        <v>200</v>
      </c>
      <c r="F170" s="150" t="s">
        <v>2149</v>
      </c>
      <c r="I170" s="151"/>
      <c r="L170" s="32"/>
      <c r="M170" s="152"/>
      <c r="T170" s="56"/>
      <c r="AT170" s="17" t="s">
        <v>200</v>
      </c>
      <c r="AU170" s="17" t="s">
        <v>85</v>
      </c>
    </row>
    <row r="171" spans="2:65" s="1" customFormat="1" ht="37.9" customHeight="1">
      <c r="B171" s="32"/>
      <c r="C171" s="136" t="s">
        <v>8</v>
      </c>
      <c r="D171" s="136" t="s">
        <v>193</v>
      </c>
      <c r="E171" s="137" t="s">
        <v>361</v>
      </c>
      <c r="F171" s="138" t="s">
        <v>2150</v>
      </c>
      <c r="G171" s="139" t="s">
        <v>284</v>
      </c>
      <c r="H171" s="140">
        <v>304.48200000000003</v>
      </c>
      <c r="I171" s="141"/>
      <c r="J171" s="142">
        <f>ROUND(I171*H171,2)</f>
        <v>0</v>
      </c>
      <c r="K171" s="138" t="s">
        <v>197</v>
      </c>
      <c r="L171" s="32"/>
      <c r="M171" s="143" t="s">
        <v>1</v>
      </c>
      <c r="N171" s="144" t="s">
        <v>41</v>
      </c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217</v>
      </c>
      <c r="AT171" s="147" t="s">
        <v>193</v>
      </c>
      <c r="AU171" s="147" t="s">
        <v>85</v>
      </c>
      <c r="AY171" s="17" t="s">
        <v>190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7" t="s">
        <v>83</v>
      </c>
      <c r="BK171" s="148">
        <f>ROUND(I171*H171,2)</f>
        <v>0</v>
      </c>
      <c r="BL171" s="17" t="s">
        <v>217</v>
      </c>
      <c r="BM171" s="147" t="s">
        <v>275</v>
      </c>
    </row>
    <row r="172" spans="2:65" s="1" customFormat="1">
      <c r="B172" s="32"/>
      <c r="D172" s="149" t="s">
        <v>200</v>
      </c>
      <c r="F172" s="150" t="s">
        <v>364</v>
      </c>
      <c r="I172" s="151"/>
      <c r="L172" s="32"/>
      <c r="M172" s="152"/>
      <c r="T172" s="56"/>
      <c r="AT172" s="17" t="s">
        <v>200</v>
      </c>
      <c r="AU172" s="17" t="s">
        <v>85</v>
      </c>
    </row>
    <row r="173" spans="2:65" s="12" customFormat="1">
      <c r="B173" s="160"/>
      <c r="D173" s="153" t="s">
        <v>256</v>
      </c>
      <c r="E173" s="161" t="s">
        <v>1</v>
      </c>
      <c r="F173" s="162" t="s">
        <v>2151</v>
      </c>
      <c r="H173" s="163">
        <v>147.648</v>
      </c>
      <c r="I173" s="164"/>
      <c r="L173" s="160"/>
      <c r="M173" s="165"/>
      <c r="T173" s="166"/>
      <c r="AT173" s="161" t="s">
        <v>256</v>
      </c>
      <c r="AU173" s="161" t="s">
        <v>85</v>
      </c>
      <c r="AV173" s="12" t="s">
        <v>85</v>
      </c>
      <c r="AW173" s="12" t="s">
        <v>32</v>
      </c>
      <c r="AX173" s="12" t="s">
        <v>76</v>
      </c>
      <c r="AY173" s="161" t="s">
        <v>190</v>
      </c>
    </row>
    <row r="174" spans="2:65" s="12" customFormat="1">
      <c r="B174" s="160"/>
      <c r="D174" s="153" t="s">
        <v>256</v>
      </c>
      <c r="E174" s="161" t="s">
        <v>1</v>
      </c>
      <c r="F174" s="162" t="s">
        <v>2152</v>
      </c>
      <c r="H174" s="163">
        <v>30.158999999999999</v>
      </c>
      <c r="I174" s="164"/>
      <c r="L174" s="160"/>
      <c r="M174" s="165"/>
      <c r="T174" s="166"/>
      <c r="AT174" s="161" t="s">
        <v>256</v>
      </c>
      <c r="AU174" s="161" t="s">
        <v>85</v>
      </c>
      <c r="AV174" s="12" t="s">
        <v>85</v>
      </c>
      <c r="AW174" s="12" t="s">
        <v>32</v>
      </c>
      <c r="AX174" s="12" t="s">
        <v>76</v>
      </c>
      <c r="AY174" s="161" t="s">
        <v>190</v>
      </c>
    </row>
    <row r="175" spans="2:65" s="12" customFormat="1">
      <c r="B175" s="160"/>
      <c r="D175" s="153" t="s">
        <v>256</v>
      </c>
      <c r="E175" s="161" t="s">
        <v>1</v>
      </c>
      <c r="F175" s="162" t="s">
        <v>2153</v>
      </c>
      <c r="H175" s="163">
        <v>29.076000000000001</v>
      </c>
      <c r="I175" s="164"/>
      <c r="L175" s="160"/>
      <c r="M175" s="165"/>
      <c r="T175" s="166"/>
      <c r="AT175" s="161" t="s">
        <v>256</v>
      </c>
      <c r="AU175" s="161" t="s">
        <v>85</v>
      </c>
      <c r="AV175" s="12" t="s">
        <v>85</v>
      </c>
      <c r="AW175" s="12" t="s">
        <v>32</v>
      </c>
      <c r="AX175" s="12" t="s">
        <v>76</v>
      </c>
      <c r="AY175" s="161" t="s">
        <v>190</v>
      </c>
    </row>
    <row r="176" spans="2:65" s="12" customFormat="1">
      <c r="B176" s="160"/>
      <c r="D176" s="153" t="s">
        <v>256</v>
      </c>
      <c r="E176" s="161" t="s">
        <v>1</v>
      </c>
      <c r="F176" s="162" t="s">
        <v>2154</v>
      </c>
      <c r="H176" s="163">
        <v>85.91</v>
      </c>
      <c r="I176" s="164"/>
      <c r="L176" s="160"/>
      <c r="M176" s="165"/>
      <c r="T176" s="166"/>
      <c r="AT176" s="161" t="s">
        <v>256</v>
      </c>
      <c r="AU176" s="161" t="s">
        <v>85</v>
      </c>
      <c r="AV176" s="12" t="s">
        <v>85</v>
      </c>
      <c r="AW176" s="12" t="s">
        <v>32</v>
      </c>
      <c r="AX176" s="12" t="s">
        <v>76</v>
      </c>
      <c r="AY176" s="161" t="s">
        <v>190</v>
      </c>
    </row>
    <row r="177" spans="2:65" s="12" customFormat="1">
      <c r="B177" s="160"/>
      <c r="D177" s="153" t="s">
        <v>256</v>
      </c>
      <c r="E177" s="161" t="s">
        <v>1</v>
      </c>
      <c r="F177" s="162" t="s">
        <v>2155</v>
      </c>
      <c r="H177" s="163">
        <v>4.2110000000000003</v>
      </c>
      <c r="I177" s="164"/>
      <c r="L177" s="160"/>
      <c r="M177" s="165"/>
      <c r="T177" s="166"/>
      <c r="AT177" s="161" t="s">
        <v>256</v>
      </c>
      <c r="AU177" s="161" t="s">
        <v>85</v>
      </c>
      <c r="AV177" s="12" t="s">
        <v>85</v>
      </c>
      <c r="AW177" s="12" t="s">
        <v>32</v>
      </c>
      <c r="AX177" s="12" t="s">
        <v>76</v>
      </c>
      <c r="AY177" s="161" t="s">
        <v>190</v>
      </c>
    </row>
    <row r="178" spans="2:65" s="12" customFormat="1">
      <c r="B178" s="160"/>
      <c r="D178" s="153" t="s">
        <v>256</v>
      </c>
      <c r="E178" s="161" t="s">
        <v>1</v>
      </c>
      <c r="F178" s="162" t="s">
        <v>2156</v>
      </c>
      <c r="H178" s="163">
        <v>1.3089999999999999</v>
      </c>
      <c r="I178" s="164"/>
      <c r="L178" s="160"/>
      <c r="M178" s="165"/>
      <c r="T178" s="166"/>
      <c r="AT178" s="161" t="s">
        <v>256</v>
      </c>
      <c r="AU178" s="161" t="s">
        <v>85</v>
      </c>
      <c r="AV178" s="12" t="s">
        <v>85</v>
      </c>
      <c r="AW178" s="12" t="s">
        <v>32</v>
      </c>
      <c r="AX178" s="12" t="s">
        <v>76</v>
      </c>
      <c r="AY178" s="161" t="s">
        <v>190</v>
      </c>
    </row>
    <row r="179" spans="2:65" s="12" customFormat="1">
      <c r="B179" s="160"/>
      <c r="D179" s="153" t="s">
        <v>256</v>
      </c>
      <c r="E179" s="161" t="s">
        <v>1</v>
      </c>
      <c r="F179" s="162" t="s">
        <v>2157</v>
      </c>
      <c r="H179" s="163">
        <v>6.1689999999999996</v>
      </c>
      <c r="I179" s="164"/>
      <c r="L179" s="160"/>
      <c r="M179" s="165"/>
      <c r="T179" s="166"/>
      <c r="AT179" s="161" t="s">
        <v>256</v>
      </c>
      <c r="AU179" s="161" t="s">
        <v>85</v>
      </c>
      <c r="AV179" s="12" t="s">
        <v>85</v>
      </c>
      <c r="AW179" s="12" t="s">
        <v>32</v>
      </c>
      <c r="AX179" s="12" t="s">
        <v>76</v>
      </c>
      <c r="AY179" s="161" t="s">
        <v>190</v>
      </c>
    </row>
    <row r="180" spans="2:65" s="14" customFormat="1">
      <c r="B180" s="173"/>
      <c r="D180" s="153" t="s">
        <v>256</v>
      </c>
      <c r="E180" s="174" t="s">
        <v>1</v>
      </c>
      <c r="F180" s="175" t="s">
        <v>267</v>
      </c>
      <c r="H180" s="176">
        <v>304.48200000000003</v>
      </c>
      <c r="I180" s="177"/>
      <c r="L180" s="173"/>
      <c r="M180" s="178"/>
      <c r="T180" s="179"/>
      <c r="AT180" s="174" t="s">
        <v>256</v>
      </c>
      <c r="AU180" s="174" t="s">
        <v>85</v>
      </c>
      <c r="AV180" s="14" t="s">
        <v>217</v>
      </c>
      <c r="AW180" s="14" t="s">
        <v>32</v>
      </c>
      <c r="AX180" s="14" t="s">
        <v>83</v>
      </c>
      <c r="AY180" s="174" t="s">
        <v>190</v>
      </c>
    </row>
    <row r="181" spans="2:65" s="1" customFormat="1" ht="33" customHeight="1">
      <c r="B181" s="32"/>
      <c r="C181" s="136" t="s">
        <v>367</v>
      </c>
      <c r="D181" s="136" t="s">
        <v>193</v>
      </c>
      <c r="E181" s="137" t="s">
        <v>626</v>
      </c>
      <c r="F181" s="138" t="s">
        <v>2158</v>
      </c>
      <c r="G181" s="139" t="s">
        <v>380</v>
      </c>
      <c r="H181" s="140">
        <v>612.9</v>
      </c>
      <c r="I181" s="141"/>
      <c r="J181" s="142">
        <f>ROUND(I181*H181,2)</f>
        <v>0</v>
      </c>
      <c r="K181" s="138" t="s">
        <v>197</v>
      </c>
      <c r="L181" s="32"/>
      <c r="M181" s="143" t="s">
        <v>1</v>
      </c>
      <c r="N181" s="144" t="s">
        <v>41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217</v>
      </c>
      <c r="AT181" s="147" t="s">
        <v>193</v>
      </c>
      <c r="AU181" s="147" t="s">
        <v>85</v>
      </c>
      <c r="AY181" s="17" t="s">
        <v>190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83</v>
      </c>
      <c r="BK181" s="148">
        <f>ROUND(I181*H181,2)</f>
        <v>0</v>
      </c>
      <c r="BL181" s="17" t="s">
        <v>217</v>
      </c>
      <c r="BM181" s="147" t="s">
        <v>643</v>
      </c>
    </row>
    <row r="182" spans="2:65" s="1" customFormat="1">
      <c r="B182" s="32"/>
      <c r="D182" s="149" t="s">
        <v>200</v>
      </c>
      <c r="F182" s="150" t="s">
        <v>629</v>
      </c>
      <c r="I182" s="151"/>
      <c r="L182" s="32"/>
      <c r="M182" s="152"/>
      <c r="T182" s="56"/>
      <c r="AT182" s="17" t="s">
        <v>200</v>
      </c>
      <c r="AU182" s="17" t="s">
        <v>85</v>
      </c>
    </row>
    <row r="183" spans="2:65" s="12" customFormat="1">
      <c r="B183" s="160"/>
      <c r="D183" s="153" t="s">
        <v>256</v>
      </c>
      <c r="E183" s="161" t="s">
        <v>1</v>
      </c>
      <c r="F183" s="162" t="s">
        <v>2159</v>
      </c>
      <c r="H183" s="163">
        <v>612.9</v>
      </c>
      <c r="I183" s="164"/>
      <c r="L183" s="160"/>
      <c r="M183" s="165"/>
      <c r="T183" s="166"/>
      <c r="AT183" s="161" t="s">
        <v>256</v>
      </c>
      <c r="AU183" s="161" t="s">
        <v>85</v>
      </c>
      <c r="AV183" s="12" t="s">
        <v>85</v>
      </c>
      <c r="AW183" s="12" t="s">
        <v>32</v>
      </c>
      <c r="AX183" s="12" t="s">
        <v>76</v>
      </c>
      <c r="AY183" s="161" t="s">
        <v>190</v>
      </c>
    </row>
    <row r="184" spans="2:65" s="14" customFormat="1">
      <c r="B184" s="173"/>
      <c r="D184" s="153" t="s">
        <v>256</v>
      </c>
      <c r="E184" s="174" t="s">
        <v>1</v>
      </c>
      <c r="F184" s="175" t="s">
        <v>267</v>
      </c>
      <c r="H184" s="176">
        <v>612.9</v>
      </c>
      <c r="I184" s="177"/>
      <c r="L184" s="173"/>
      <c r="M184" s="178"/>
      <c r="T184" s="179"/>
      <c r="AT184" s="174" t="s">
        <v>256</v>
      </c>
      <c r="AU184" s="174" t="s">
        <v>85</v>
      </c>
      <c r="AV184" s="14" t="s">
        <v>217</v>
      </c>
      <c r="AW184" s="14" t="s">
        <v>32</v>
      </c>
      <c r="AX184" s="14" t="s">
        <v>83</v>
      </c>
      <c r="AY184" s="174" t="s">
        <v>190</v>
      </c>
    </row>
    <row r="185" spans="2:65" s="1" customFormat="1" ht="16.5" customHeight="1">
      <c r="B185" s="32"/>
      <c r="C185" s="136" t="s">
        <v>258</v>
      </c>
      <c r="D185" s="136" t="s">
        <v>193</v>
      </c>
      <c r="E185" s="137" t="s">
        <v>386</v>
      </c>
      <c r="F185" s="138" t="s">
        <v>2160</v>
      </c>
      <c r="G185" s="139" t="s">
        <v>284</v>
      </c>
      <c r="H185" s="140">
        <v>340.5</v>
      </c>
      <c r="I185" s="141"/>
      <c r="J185" s="142">
        <f>ROUND(I185*H185,2)</f>
        <v>0</v>
      </c>
      <c r="K185" s="138" t="s">
        <v>197</v>
      </c>
      <c r="L185" s="32"/>
      <c r="M185" s="143" t="s">
        <v>1</v>
      </c>
      <c r="N185" s="144" t="s">
        <v>41</v>
      </c>
      <c r="P185" s="145">
        <f>O185*H185</f>
        <v>0</v>
      </c>
      <c r="Q185" s="145">
        <v>0</v>
      </c>
      <c r="R185" s="145">
        <f>Q185*H185</f>
        <v>0</v>
      </c>
      <c r="S185" s="145">
        <v>0</v>
      </c>
      <c r="T185" s="146">
        <f>S185*H185</f>
        <v>0</v>
      </c>
      <c r="AR185" s="147" t="s">
        <v>217</v>
      </c>
      <c r="AT185" s="147" t="s">
        <v>193</v>
      </c>
      <c r="AU185" s="147" t="s">
        <v>85</v>
      </c>
      <c r="AY185" s="17" t="s">
        <v>190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7" t="s">
        <v>83</v>
      </c>
      <c r="BK185" s="148">
        <f>ROUND(I185*H185,2)</f>
        <v>0</v>
      </c>
      <c r="BL185" s="17" t="s">
        <v>217</v>
      </c>
      <c r="BM185" s="147" t="s">
        <v>656</v>
      </c>
    </row>
    <row r="186" spans="2:65" s="1" customFormat="1">
      <c r="B186" s="32"/>
      <c r="D186" s="149" t="s">
        <v>200</v>
      </c>
      <c r="F186" s="150" t="s">
        <v>389</v>
      </c>
      <c r="I186" s="151"/>
      <c r="L186" s="32"/>
      <c r="M186" s="152"/>
      <c r="T186" s="56"/>
      <c r="AT186" s="17" t="s">
        <v>200</v>
      </c>
      <c r="AU186" s="17" t="s">
        <v>85</v>
      </c>
    </row>
    <row r="187" spans="2:65" s="1" customFormat="1" ht="24.2" customHeight="1">
      <c r="B187" s="32"/>
      <c r="C187" s="136" t="s">
        <v>414</v>
      </c>
      <c r="D187" s="136" t="s">
        <v>193</v>
      </c>
      <c r="E187" s="137" t="s">
        <v>2161</v>
      </c>
      <c r="F187" s="138" t="s">
        <v>2162</v>
      </c>
      <c r="G187" s="139" t="s">
        <v>284</v>
      </c>
      <c r="H187" s="140">
        <v>1.57</v>
      </c>
      <c r="I187" s="141"/>
      <c r="J187" s="142">
        <f>ROUND(I187*H187,2)</f>
        <v>0</v>
      </c>
      <c r="K187" s="138" t="s">
        <v>197</v>
      </c>
      <c r="L187" s="32"/>
      <c r="M187" s="143" t="s">
        <v>1</v>
      </c>
      <c r="N187" s="144" t="s">
        <v>41</v>
      </c>
      <c r="P187" s="145">
        <f>O187*H187</f>
        <v>0</v>
      </c>
      <c r="Q187" s="145">
        <v>0</v>
      </c>
      <c r="R187" s="145">
        <f>Q187*H187</f>
        <v>0</v>
      </c>
      <c r="S187" s="145">
        <v>0</v>
      </c>
      <c r="T187" s="146">
        <f>S187*H187</f>
        <v>0</v>
      </c>
      <c r="AR187" s="147" t="s">
        <v>217</v>
      </c>
      <c r="AT187" s="147" t="s">
        <v>193</v>
      </c>
      <c r="AU187" s="147" t="s">
        <v>85</v>
      </c>
      <c r="AY187" s="17" t="s">
        <v>190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83</v>
      </c>
      <c r="BK187" s="148">
        <f>ROUND(I187*H187,2)</f>
        <v>0</v>
      </c>
      <c r="BL187" s="17" t="s">
        <v>217</v>
      </c>
      <c r="BM187" s="147" t="s">
        <v>403</v>
      </c>
    </row>
    <row r="188" spans="2:65" s="1" customFormat="1">
      <c r="B188" s="32"/>
      <c r="D188" s="149" t="s">
        <v>200</v>
      </c>
      <c r="F188" s="150" t="s">
        <v>2163</v>
      </c>
      <c r="I188" s="151"/>
      <c r="L188" s="32"/>
      <c r="M188" s="152"/>
      <c r="T188" s="56"/>
      <c r="AT188" s="17" t="s">
        <v>200</v>
      </c>
      <c r="AU188" s="17" t="s">
        <v>85</v>
      </c>
    </row>
    <row r="189" spans="2:65" s="12" customFormat="1">
      <c r="B189" s="160"/>
      <c r="D189" s="153" t="s">
        <v>256</v>
      </c>
      <c r="E189" s="161" t="s">
        <v>1</v>
      </c>
      <c r="F189" s="162" t="s">
        <v>2164</v>
      </c>
      <c r="H189" s="163">
        <v>1.57</v>
      </c>
      <c r="I189" s="164"/>
      <c r="L189" s="160"/>
      <c r="M189" s="165"/>
      <c r="T189" s="166"/>
      <c r="AT189" s="161" t="s">
        <v>256</v>
      </c>
      <c r="AU189" s="161" t="s">
        <v>85</v>
      </c>
      <c r="AV189" s="12" t="s">
        <v>85</v>
      </c>
      <c r="AW189" s="12" t="s">
        <v>32</v>
      </c>
      <c r="AX189" s="12" t="s">
        <v>76</v>
      </c>
      <c r="AY189" s="161" t="s">
        <v>190</v>
      </c>
    </row>
    <row r="190" spans="2:65" s="14" customFormat="1">
      <c r="B190" s="173"/>
      <c r="D190" s="153" t="s">
        <v>256</v>
      </c>
      <c r="E190" s="174" t="s">
        <v>1</v>
      </c>
      <c r="F190" s="175" t="s">
        <v>267</v>
      </c>
      <c r="H190" s="176">
        <v>1.57</v>
      </c>
      <c r="I190" s="177"/>
      <c r="L190" s="173"/>
      <c r="M190" s="178"/>
      <c r="T190" s="179"/>
      <c r="AT190" s="174" t="s">
        <v>256</v>
      </c>
      <c r="AU190" s="174" t="s">
        <v>85</v>
      </c>
      <c r="AV190" s="14" t="s">
        <v>217</v>
      </c>
      <c r="AW190" s="14" t="s">
        <v>32</v>
      </c>
      <c r="AX190" s="14" t="s">
        <v>83</v>
      </c>
      <c r="AY190" s="174" t="s">
        <v>190</v>
      </c>
    </row>
    <row r="191" spans="2:65" s="1" customFormat="1" ht="16.5" customHeight="1">
      <c r="B191" s="32"/>
      <c r="C191" s="183" t="s">
        <v>419</v>
      </c>
      <c r="D191" s="183" t="s">
        <v>615</v>
      </c>
      <c r="E191" s="184" t="s">
        <v>2165</v>
      </c>
      <c r="F191" s="185" t="s">
        <v>2166</v>
      </c>
      <c r="G191" s="186" t="s">
        <v>380</v>
      </c>
      <c r="H191" s="187">
        <v>2.6219999999999999</v>
      </c>
      <c r="I191" s="188"/>
      <c r="J191" s="189">
        <f>ROUND(I191*H191,2)</f>
        <v>0</v>
      </c>
      <c r="K191" s="185" t="s">
        <v>197</v>
      </c>
      <c r="L191" s="190"/>
      <c r="M191" s="191" t="s">
        <v>1</v>
      </c>
      <c r="N191" s="192" t="s">
        <v>41</v>
      </c>
      <c r="P191" s="145">
        <f>O191*H191</f>
        <v>0</v>
      </c>
      <c r="Q191" s="145">
        <v>0</v>
      </c>
      <c r="R191" s="145">
        <f>Q191*H191</f>
        <v>0</v>
      </c>
      <c r="S191" s="145">
        <v>0</v>
      </c>
      <c r="T191" s="146">
        <f>S191*H191</f>
        <v>0</v>
      </c>
      <c r="AR191" s="147" t="s">
        <v>500</v>
      </c>
      <c r="AT191" s="147" t="s">
        <v>615</v>
      </c>
      <c r="AU191" s="147" t="s">
        <v>85</v>
      </c>
      <c r="AY191" s="17" t="s">
        <v>190</v>
      </c>
      <c r="BE191" s="148">
        <f>IF(N191="základní",J191,0)</f>
        <v>0</v>
      </c>
      <c r="BF191" s="148">
        <f>IF(N191="snížená",J191,0)</f>
        <v>0</v>
      </c>
      <c r="BG191" s="148">
        <f>IF(N191="zákl. přenesená",J191,0)</f>
        <v>0</v>
      </c>
      <c r="BH191" s="148">
        <f>IF(N191="sníž. přenesená",J191,0)</f>
        <v>0</v>
      </c>
      <c r="BI191" s="148">
        <f>IF(N191="nulová",J191,0)</f>
        <v>0</v>
      </c>
      <c r="BJ191" s="17" t="s">
        <v>83</v>
      </c>
      <c r="BK191" s="148">
        <f>ROUND(I191*H191,2)</f>
        <v>0</v>
      </c>
      <c r="BL191" s="17" t="s">
        <v>217</v>
      </c>
      <c r="BM191" s="147" t="s">
        <v>295</v>
      </c>
    </row>
    <row r="192" spans="2:65" s="12" customFormat="1">
      <c r="B192" s="160"/>
      <c r="D192" s="153" t="s">
        <v>256</v>
      </c>
      <c r="E192" s="161" t="s">
        <v>1</v>
      </c>
      <c r="F192" s="162" t="s">
        <v>2167</v>
      </c>
      <c r="H192" s="163">
        <v>2.6219999999999999</v>
      </c>
      <c r="I192" s="164"/>
      <c r="L192" s="160"/>
      <c r="M192" s="165"/>
      <c r="T192" s="166"/>
      <c r="AT192" s="161" t="s">
        <v>256</v>
      </c>
      <c r="AU192" s="161" t="s">
        <v>85</v>
      </c>
      <c r="AV192" s="12" t="s">
        <v>85</v>
      </c>
      <c r="AW192" s="12" t="s">
        <v>32</v>
      </c>
      <c r="AX192" s="12" t="s">
        <v>76</v>
      </c>
      <c r="AY192" s="161" t="s">
        <v>190</v>
      </c>
    </row>
    <row r="193" spans="2:65" s="14" customFormat="1">
      <c r="B193" s="173"/>
      <c r="D193" s="153" t="s">
        <v>256</v>
      </c>
      <c r="E193" s="174" t="s">
        <v>1</v>
      </c>
      <c r="F193" s="175" t="s">
        <v>267</v>
      </c>
      <c r="H193" s="176">
        <v>2.6219999999999999</v>
      </c>
      <c r="I193" s="177"/>
      <c r="L193" s="173"/>
      <c r="M193" s="178"/>
      <c r="T193" s="179"/>
      <c r="AT193" s="174" t="s">
        <v>256</v>
      </c>
      <c r="AU193" s="174" t="s">
        <v>85</v>
      </c>
      <c r="AV193" s="14" t="s">
        <v>217</v>
      </c>
      <c r="AW193" s="14" t="s">
        <v>32</v>
      </c>
      <c r="AX193" s="14" t="s">
        <v>83</v>
      </c>
      <c r="AY193" s="174" t="s">
        <v>190</v>
      </c>
    </row>
    <row r="194" spans="2:65" s="1" customFormat="1" ht="24.2" customHeight="1">
      <c r="B194" s="32"/>
      <c r="C194" s="136" t="s">
        <v>408</v>
      </c>
      <c r="D194" s="136" t="s">
        <v>193</v>
      </c>
      <c r="E194" s="137" t="s">
        <v>631</v>
      </c>
      <c r="F194" s="138" t="s">
        <v>632</v>
      </c>
      <c r="G194" s="139" t="s">
        <v>284</v>
      </c>
      <c r="H194" s="140">
        <v>597.93700000000001</v>
      </c>
      <c r="I194" s="141"/>
      <c r="J194" s="142">
        <f>ROUND(I194*H194,2)</f>
        <v>0</v>
      </c>
      <c r="K194" s="138" t="s">
        <v>197</v>
      </c>
      <c r="L194" s="32"/>
      <c r="M194" s="143" t="s">
        <v>1</v>
      </c>
      <c r="N194" s="144" t="s">
        <v>41</v>
      </c>
      <c r="P194" s="145">
        <f>O194*H194</f>
        <v>0</v>
      </c>
      <c r="Q194" s="145">
        <v>0</v>
      </c>
      <c r="R194" s="145">
        <f>Q194*H194</f>
        <v>0</v>
      </c>
      <c r="S194" s="145">
        <v>0</v>
      </c>
      <c r="T194" s="146">
        <f>S194*H194</f>
        <v>0</v>
      </c>
      <c r="AR194" s="147" t="s">
        <v>217</v>
      </c>
      <c r="AT194" s="147" t="s">
        <v>193</v>
      </c>
      <c r="AU194" s="147" t="s">
        <v>85</v>
      </c>
      <c r="AY194" s="17" t="s">
        <v>190</v>
      </c>
      <c r="BE194" s="148">
        <f>IF(N194="základní",J194,0)</f>
        <v>0</v>
      </c>
      <c r="BF194" s="148">
        <f>IF(N194="snížená",J194,0)</f>
        <v>0</v>
      </c>
      <c r="BG194" s="148">
        <f>IF(N194="zákl. přenesená",J194,0)</f>
        <v>0</v>
      </c>
      <c r="BH194" s="148">
        <f>IF(N194="sníž. přenesená",J194,0)</f>
        <v>0</v>
      </c>
      <c r="BI194" s="148">
        <f>IF(N194="nulová",J194,0)</f>
        <v>0</v>
      </c>
      <c r="BJ194" s="17" t="s">
        <v>83</v>
      </c>
      <c r="BK194" s="148">
        <f>ROUND(I194*H194,2)</f>
        <v>0</v>
      </c>
      <c r="BL194" s="17" t="s">
        <v>217</v>
      </c>
      <c r="BM194" s="147" t="s">
        <v>305</v>
      </c>
    </row>
    <row r="195" spans="2:65" s="1" customFormat="1">
      <c r="B195" s="32"/>
      <c r="D195" s="149" t="s">
        <v>200</v>
      </c>
      <c r="F195" s="150" t="s">
        <v>2168</v>
      </c>
      <c r="I195" s="151"/>
      <c r="L195" s="32"/>
      <c r="M195" s="152"/>
      <c r="T195" s="56"/>
      <c r="AT195" s="17" t="s">
        <v>200</v>
      </c>
      <c r="AU195" s="17" t="s">
        <v>85</v>
      </c>
    </row>
    <row r="196" spans="2:65" s="12" customFormat="1">
      <c r="B196" s="160"/>
      <c r="D196" s="153" t="s">
        <v>256</v>
      </c>
      <c r="E196" s="161" t="s">
        <v>1</v>
      </c>
      <c r="F196" s="162" t="s">
        <v>2169</v>
      </c>
      <c r="H196" s="163">
        <v>902.41899999999998</v>
      </c>
      <c r="I196" s="164"/>
      <c r="L196" s="160"/>
      <c r="M196" s="165"/>
      <c r="T196" s="166"/>
      <c r="AT196" s="161" t="s">
        <v>256</v>
      </c>
      <c r="AU196" s="161" t="s">
        <v>85</v>
      </c>
      <c r="AV196" s="12" t="s">
        <v>85</v>
      </c>
      <c r="AW196" s="12" t="s">
        <v>32</v>
      </c>
      <c r="AX196" s="12" t="s">
        <v>76</v>
      </c>
      <c r="AY196" s="161" t="s">
        <v>190</v>
      </c>
    </row>
    <row r="197" spans="2:65" s="12" customFormat="1">
      <c r="B197" s="160"/>
      <c r="D197" s="153" t="s">
        <v>256</v>
      </c>
      <c r="E197" s="161" t="s">
        <v>1</v>
      </c>
      <c r="F197" s="162" t="s">
        <v>2170</v>
      </c>
      <c r="H197" s="163">
        <v>-147.648</v>
      </c>
      <c r="I197" s="164"/>
      <c r="L197" s="160"/>
      <c r="M197" s="165"/>
      <c r="T197" s="166"/>
      <c r="AT197" s="161" t="s">
        <v>256</v>
      </c>
      <c r="AU197" s="161" t="s">
        <v>85</v>
      </c>
      <c r="AV197" s="12" t="s">
        <v>85</v>
      </c>
      <c r="AW197" s="12" t="s">
        <v>32</v>
      </c>
      <c r="AX197" s="12" t="s">
        <v>76</v>
      </c>
      <c r="AY197" s="161" t="s">
        <v>190</v>
      </c>
    </row>
    <row r="198" spans="2:65" s="12" customFormat="1">
      <c r="B198" s="160"/>
      <c r="D198" s="153" t="s">
        <v>256</v>
      </c>
      <c r="E198" s="161" t="s">
        <v>1</v>
      </c>
      <c r="F198" s="162" t="s">
        <v>2171</v>
      </c>
      <c r="H198" s="163">
        <v>-30.158999999999999</v>
      </c>
      <c r="I198" s="164"/>
      <c r="L198" s="160"/>
      <c r="M198" s="165"/>
      <c r="T198" s="166"/>
      <c r="AT198" s="161" t="s">
        <v>256</v>
      </c>
      <c r="AU198" s="161" t="s">
        <v>85</v>
      </c>
      <c r="AV198" s="12" t="s">
        <v>85</v>
      </c>
      <c r="AW198" s="12" t="s">
        <v>32</v>
      </c>
      <c r="AX198" s="12" t="s">
        <v>76</v>
      </c>
      <c r="AY198" s="161" t="s">
        <v>190</v>
      </c>
    </row>
    <row r="199" spans="2:65" s="12" customFormat="1">
      <c r="B199" s="160"/>
      <c r="D199" s="153" t="s">
        <v>256</v>
      </c>
      <c r="E199" s="161" t="s">
        <v>1</v>
      </c>
      <c r="F199" s="162" t="s">
        <v>2172</v>
      </c>
      <c r="H199" s="163">
        <v>-29.076000000000001</v>
      </c>
      <c r="I199" s="164"/>
      <c r="L199" s="160"/>
      <c r="M199" s="165"/>
      <c r="T199" s="166"/>
      <c r="AT199" s="161" t="s">
        <v>256</v>
      </c>
      <c r="AU199" s="161" t="s">
        <v>85</v>
      </c>
      <c r="AV199" s="12" t="s">
        <v>85</v>
      </c>
      <c r="AW199" s="12" t="s">
        <v>32</v>
      </c>
      <c r="AX199" s="12" t="s">
        <v>76</v>
      </c>
      <c r="AY199" s="161" t="s">
        <v>190</v>
      </c>
    </row>
    <row r="200" spans="2:65" s="12" customFormat="1">
      <c r="B200" s="160"/>
      <c r="D200" s="153" t="s">
        <v>256</v>
      </c>
      <c r="E200" s="161" t="s">
        <v>1</v>
      </c>
      <c r="F200" s="162" t="s">
        <v>2173</v>
      </c>
      <c r="H200" s="163">
        <v>-85.91</v>
      </c>
      <c r="I200" s="164"/>
      <c r="L200" s="160"/>
      <c r="M200" s="165"/>
      <c r="T200" s="166"/>
      <c r="AT200" s="161" t="s">
        <v>256</v>
      </c>
      <c r="AU200" s="161" t="s">
        <v>85</v>
      </c>
      <c r="AV200" s="12" t="s">
        <v>85</v>
      </c>
      <c r="AW200" s="12" t="s">
        <v>32</v>
      </c>
      <c r="AX200" s="12" t="s">
        <v>76</v>
      </c>
      <c r="AY200" s="161" t="s">
        <v>190</v>
      </c>
    </row>
    <row r="201" spans="2:65" s="12" customFormat="1">
      <c r="B201" s="160"/>
      <c r="D201" s="153" t="s">
        <v>256</v>
      </c>
      <c r="E201" s="161" t="s">
        <v>1</v>
      </c>
      <c r="F201" s="162" t="s">
        <v>2174</v>
      </c>
      <c r="H201" s="163">
        <v>-4.2110000000000003</v>
      </c>
      <c r="I201" s="164"/>
      <c r="L201" s="160"/>
      <c r="M201" s="165"/>
      <c r="T201" s="166"/>
      <c r="AT201" s="161" t="s">
        <v>256</v>
      </c>
      <c r="AU201" s="161" t="s">
        <v>85</v>
      </c>
      <c r="AV201" s="12" t="s">
        <v>85</v>
      </c>
      <c r="AW201" s="12" t="s">
        <v>32</v>
      </c>
      <c r="AX201" s="12" t="s">
        <v>76</v>
      </c>
      <c r="AY201" s="161" t="s">
        <v>190</v>
      </c>
    </row>
    <row r="202" spans="2:65" s="12" customFormat="1">
      <c r="B202" s="160"/>
      <c r="D202" s="153" t="s">
        <v>256</v>
      </c>
      <c r="E202" s="161" t="s">
        <v>1</v>
      </c>
      <c r="F202" s="162" t="s">
        <v>2175</v>
      </c>
      <c r="H202" s="163">
        <v>-1.3089999999999999</v>
      </c>
      <c r="I202" s="164"/>
      <c r="L202" s="160"/>
      <c r="M202" s="165"/>
      <c r="T202" s="166"/>
      <c r="AT202" s="161" t="s">
        <v>256</v>
      </c>
      <c r="AU202" s="161" t="s">
        <v>85</v>
      </c>
      <c r="AV202" s="12" t="s">
        <v>85</v>
      </c>
      <c r="AW202" s="12" t="s">
        <v>32</v>
      </c>
      <c r="AX202" s="12" t="s">
        <v>76</v>
      </c>
      <c r="AY202" s="161" t="s">
        <v>190</v>
      </c>
    </row>
    <row r="203" spans="2:65" s="12" customFormat="1">
      <c r="B203" s="160"/>
      <c r="D203" s="153" t="s">
        <v>256</v>
      </c>
      <c r="E203" s="161" t="s">
        <v>1</v>
      </c>
      <c r="F203" s="162" t="s">
        <v>2176</v>
      </c>
      <c r="H203" s="163">
        <v>-6.1689999999999996</v>
      </c>
      <c r="I203" s="164"/>
      <c r="L203" s="160"/>
      <c r="M203" s="165"/>
      <c r="T203" s="166"/>
      <c r="AT203" s="161" t="s">
        <v>256</v>
      </c>
      <c r="AU203" s="161" t="s">
        <v>85</v>
      </c>
      <c r="AV203" s="12" t="s">
        <v>85</v>
      </c>
      <c r="AW203" s="12" t="s">
        <v>32</v>
      </c>
      <c r="AX203" s="12" t="s">
        <v>76</v>
      </c>
      <c r="AY203" s="161" t="s">
        <v>190</v>
      </c>
    </row>
    <row r="204" spans="2:65" s="14" customFormat="1">
      <c r="B204" s="173"/>
      <c r="D204" s="153" t="s">
        <v>256</v>
      </c>
      <c r="E204" s="174" t="s">
        <v>1</v>
      </c>
      <c r="F204" s="175" t="s">
        <v>267</v>
      </c>
      <c r="H204" s="176">
        <v>597.93700000000001</v>
      </c>
      <c r="I204" s="177"/>
      <c r="L204" s="173"/>
      <c r="M204" s="178"/>
      <c r="T204" s="179"/>
      <c r="AT204" s="174" t="s">
        <v>256</v>
      </c>
      <c r="AU204" s="174" t="s">
        <v>85</v>
      </c>
      <c r="AV204" s="14" t="s">
        <v>217</v>
      </c>
      <c r="AW204" s="14" t="s">
        <v>32</v>
      </c>
      <c r="AX204" s="14" t="s">
        <v>83</v>
      </c>
      <c r="AY204" s="174" t="s">
        <v>190</v>
      </c>
    </row>
    <row r="205" spans="2:65" s="1" customFormat="1" ht="24.2" customHeight="1">
      <c r="B205" s="32"/>
      <c r="C205" s="136" t="s">
        <v>7</v>
      </c>
      <c r="D205" s="136" t="s">
        <v>193</v>
      </c>
      <c r="E205" s="137" t="s">
        <v>2177</v>
      </c>
      <c r="F205" s="138" t="s">
        <v>2178</v>
      </c>
      <c r="G205" s="139" t="s">
        <v>284</v>
      </c>
      <c r="H205" s="140">
        <v>119.059</v>
      </c>
      <c r="I205" s="141"/>
      <c r="J205" s="142">
        <f>ROUND(I205*H205,2)</f>
        <v>0</v>
      </c>
      <c r="K205" s="138" t="s">
        <v>197</v>
      </c>
      <c r="L205" s="32"/>
      <c r="M205" s="143" t="s">
        <v>1</v>
      </c>
      <c r="N205" s="144" t="s">
        <v>41</v>
      </c>
      <c r="P205" s="145">
        <f>O205*H205</f>
        <v>0</v>
      </c>
      <c r="Q205" s="145">
        <v>0</v>
      </c>
      <c r="R205" s="145">
        <f>Q205*H205</f>
        <v>0</v>
      </c>
      <c r="S205" s="145">
        <v>0</v>
      </c>
      <c r="T205" s="146">
        <f>S205*H205</f>
        <v>0</v>
      </c>
      <c r="AR205" s="147" t="s">
        <v>217</v>
      </c>
      <c r="AT205" s="147" t="s">
        <v>193</v>
      </c>
      <c r="AU205" s="147" t="s">
        <v>85</v>
      </c>
      <c r="AY205" s="17" t="s">
        <v>190</v>
      </c>
      <c r="BE205" s="148">
        <f>IF(N205="základní",J205,0)</f>
        <v>0</v>
      </c>
      <c r="BF205" s="148">
        <f>IF(N205="snížená",J205,0)</f>
        <v>0</v>
      </c>
      <c r="BG205" s="148">
        <f>IF(N205="zákl. přenesená",J205,0)</f>
        <v>0</v>
      </c>
      <c r="BH205" s="148">
        <f>IF(N205="sníž. přenesená",J205,0)</f>
        <v>0</v>
      </c>
      <c r="BI205" s="148">
        <f>IF(N205="nulová",J205,0)</f>
        <v>0</v>
      </c>
      <c r="BJ205" s="17" t="s">
        <v>83</v>
      </c>
      <c r="BK205" s="148">
        <f>ROUND(I205*H205,2)</f>
        <v>0</v>
      </c>
      <c r="BL205" s="17" t="s">
        <v>217</v>
      </c>
      <c r="BM205" s="147" t="s">
        <v>321</v>
      </c>
    </row>
    <row r="206" spans="2:65" s="1" customFormat="1">
      <c r="B206" s="32"/>
      <c r="D206" s="149" t="s">
        <v>200</v>
      </c>
      <c r="F206" s="150" t="s">
        <v>2179</v>
      </c>
      <c r="I206" s="151"/>
      <c r="L206" s="32"/>
      <c r="M206" s="152"/>
      <c r="T206" s="56"/>
      <c r="AT206" s="17" t="s">
        <v>200</v>
      </c>
      <c r="AU206" s="17" t="s">
        <v>85</v>
      </c>
    </row>
    <row r="207" spans="2:65" s="12" customFormat="1">
      <c r="B207" s="160"/>
      <c r="D207" s="153" t="s">
        <v>256</v>
      </c>
      <c r="E207" s="161" t="s">
        <v>1</v>
      </c>
      <c r="F207" s="162" t="s">
        <v>2180</v>
      </c>
      <c r="H207" s="163">
        <v>36.689</v>
      </c>
      <c r="I207" s="164"/>
      <c r="L207" s="160"/>
      <c r="M207" s="165"/>
      <c r="T207" s="166"/>
      <c r="AT207" s="161" t="s">
        <v>256</v>
      </c>
      <c r="AU207" s="161" t="s">
        <v>85</v>
      </c>
      <c r="AV207" s="12" t="s">
        <v>85</v>
      </c>
      <c r="AW207" s="12" t="s">
        <v>32</v>
      </c>
      <c r="AX207" s="12" t="s">
        <v>76</v>
      </c>
      <c r="AY207" s="161" t="s">
        <v>190</v>
      </c>
    </row>
    <row r="208" spans="2:65" s="12" customFormat="1">
      <c r="B208" s="160"/>
      <c r="D208" s="153" t="s">
        <v>256</v>
      </c>
      <c r="E208" s="161" t="s">
        <v>1</v>
      </c>
      <c r="F208" s="162" t="s">
        <v>2181</v>
      </c>
      <c r="H208" s="163">
        <v>82.37</v>
      </c>
      <c r="I208" s="164"/>
      <c r="L208" s="160"/>
      <c r="M208" s="165"/>
      <c r="T208" s="166"/>
      <c r="AT208" s="161" t="s">
        <v>256</v>
      </c>
      <c r="AU208" s="161" t="s">
        <v>85</v>
      </c>
      <c r="AV208" s="12" t="s">
        <v>85</v>
      </c>
      <c r="AW208" s="12" t="s">
        <v>32</v>
      </c>
      <c r="AX208" s="12" t="s">
        <v>76</v>
      </c>
      <c r="AY208" s="161" t="s">
        <v>190</v>
      </c>
    </row>
    <row r="209" spans="2:65" s="14" customFormat="1">
      <c r="B209" s="173"/>
      <c r="D209" s="153" t="s">
        <v>256</v>
      </c>
      <c r="E209" s="174" t="s">
        <v>1</v>
      </c>
      <c r="F209" s="175" t="s">
        <v>267</v>
      </c>
      <c r="H209" s="176">
        <v>119.059</v>
      </c>
      <c r="I209" s="177"/>
      <c r="L209" s="173"/>
      <c r="M209" s="178"/>
      <c r="T209" s="179"/>
      <c r="AT209" s="174" t="s">
        <v>256</v>
      </c>
      <c r="AU209" s="174" t="s">
        <v>85</v>
      </c>
      <c r="AV209" s="14" t="s">
        <v>217</v>
      </c>
      <c r="AW209" s="14" t="s">
        <v>32</v>
      </c>
      <c r="AX209" s="14" t="s">
        <v>83</v>
      </c>
      <c r="AY209" s="174" t="s">
        <v>190</v>
      </c>
    </row>
    <row r="210" spans="2:65" s="1" customFormat="1" ht="16.5" customHeight="1">
      <c r="B210" s="32"/>
      <c r="C210" s="183" t="s">
        <v>281</v>
      </c>
      <c r="D210" s="183" t="s">
        <v>615</v>
      </c>
      <c r="E210" s="184" t="s">
        <v>2182</v>
      </c>
      <c r="F210" s="185" t="s">
        <v>2183</v>
      </c>
      <c r="G210" s="186" t="s">
        <v>380</v>
      </c>
      <c r="H210" s="187">
        <v>198.82900000000001</v>
      </c>
      <c r="I210" s="188"/>
      <c r="J210" s="189">
        <f>ROUND(I210*H210,2)</f>
        <v>0</v>
      </c>
      <c r="K210" s="185" t="s">
        <v>197</v>
      </c>
      <c r="L210" s="190"/>
      <c r="M210" s="191" t="s">
        <v>1</v>
      </c>
      <c r="N210" s="192" t="s">
        <v>41</v>
      </c>
      <c r="P210" s="145">
        <f>O210*H210</f>
        <v>0</v>
      </c>
      <c r="Q210" s="145">
        <v>0</v>
      </c>
      <c r="R210" s="145">
        <f>Q210*H210</f>
        <v>0</v>
      </c>
      <c r="S210" s="145">
        <v>0</v>
      </c>
      <c r="T210" s="146">
        <f>S210*H210</f>
        <v>0</v>
      </c>
      <c r="AR210" s="147" t="s">
        <v>500</v>
      </c>
      <c r="AT210" s="147" t="s">
        <v>615</v>
      </c>
      <c r="AU210" s="147" t="s">
        <v>85</v>
      </c>
      <c r="AY210" s="17" t="s">
        <v>190</v>
      </c>
      <c r="BE210" s="148">
        <f>IF(N210="základní",J210,0)</f>
        <v>0</v>
      </c>
      <c r="BF210" s="148">
        <f>IF(N210="snížená",J210,0)</f>
        <v>0</v>
      </c>
      <c r="BG210" s="148">
        <f>IF(N210="zákl. přenesená",J210,0)</f>
        <v>0</v>
      </c>
      <c r="BH210" s="148">
        <f>IF(N210="sníž. přenesená",J210,0)</f>
        <v>0</v>
      </c>
      <c r="BI210" s="148">
        <f>IF(N210="nulová",J210,0)</f>
        <v>0</v>
      </c>
      <c r="BJ210" s="17" t="s">
        <v>83</v>
      </c>
      <c r="BK210" s="148">
        <f>ROUND(I210*H210,2)</f>
        <v>0</v>
      </c>
      <c r="BL210" s="17" t="s">
        <v>217</v>
      </c>
      <c r="BM210" s="147" t="s">
        <v>332</v>
      </c>
    </row>
    <row r="211" spans="2:65" s="12" customFormat="1">
      <c r="B211" s="160"/>
      <c r="D211" s="153" t="s">
        <v>256</v>
      </c>
      <c r="E211" s="161" t="s">
        <v>1</v>
      </c>
      <c r="F211" s="162" t="s">
        <v>2184</v>
      </c>
      <c r="H211" s="163">
        <v>198.82900000000001</v>
      </c>
      <c r="I211" s="164"/>
      <c r="L211" s="160"/>
      <c r="M211" s="165"/>
      <c r="T211" s="166"/>
      <c r="AT211" s="161" t="s">
        <v>256</v>
      </c>
      <c r="AU211" s="161" t="s">
        <v>85</v>
      </c>
      <c r="AV211" s="12" t="s">
        <v>85</v>
      </c>
      <c r="AW211" s="12" t="s">
        <v>32</v>
      </c>
      <c r="AX211" s="12" t="s">
        <v>76</v>
      </c>
      <c r="AY211" s="161" t="s">
        <v>190</v>
      </c>
    </row>
    <row r="212" spans="2:65" s="14" customFormat="1">
      <c r="B212" s="173"/>
      <c r="D212" s="153" t="s">
        <v>256</v>
      </c>
      <c r="E212" s="174" t="s">
        <v>1</v>
      </c>
      <c r="F212" s="175" t="s">
        <v>267</v>
      </c>
      <c r="H212" s="176">
        <v>198.82900000000001</v>
      </c>
      <c r="I212" s="177"/>
      <c r="L212" s="173"/>
      <c r="M212" s="178"/>
      <c r="T212" s="179"/>
      <c r="AT212" s="174" t="s">
        <v>256</v>
      </c>
      <c r="AU212" s="174" t="s">
        <v>85</v>
      </c>
      <c r="AV212" s="14" t="s">
        <v>217</v>
      </c>
      <c r="AW212" s="14" t="s">
        <v>32</v>
      </c>
      <c r="AX212" s="14" t="s">
        <v>83</v>
      </c>
      <c r="AY212" s="174" t="s">
        <v>190</v>
      </c>
    </row>
    <row r="213" spans="2:65" s="11" customFormat="1" ht="22.9" customHeight="1">
      <c r="B213" s="124"/>
      <c r="D213" s="125" t="s">
        <v>75</v>
      </c>
      <c r="E213" s="134" t="s">
        <v>85</v>
      </c>
      <c r="F213" s="134" t="s">
        <v>708</v>
      </c>
      <c r="I213" s="127"/>
      <c r="J213" s="135">
        <f>BK213</f>
        <v>0</v>
      </c>
      <c r="L213" s="124"/>
      <c r="M213" s="129"/>
      <c r="P213" s="130">
        <f>SUM(P214:P217)</f>
        <v>0</v>
      </c>
      <c r="R213" s="130">
        <f>SUM(R214:R217)</f>
        <v>0</v>
      </c>
      <c r="T213" s="131">
        <f>SUM(T214:T217)</f>
        <v>0</v>
      </c>
      <c r="AR213" s="125" t="s">
        <v>83</v>
      </c>
      <c r="AT213" s="132" t="s">
        <v>75</v>
      </c>
      <c r="AU213" s="132" t="s">
        <v>83</v>
      </c>
      <c r="AY213" s="125" t="s">
        <v>190</v>
      </c>
      <c r="BK213" s="133">
        <f>SUM(BK214:BK217)</f>
        <v>0</v>
      </c>
    </row>
    <row r="214" spans="2:65" s="1" customFormat="1" ht="37.9" customHeight="1">
      <c r="B214" s="32"/>
      <c r="C214" s="136" t="s">
        <v>343</v>
      </c>
      <c r="D214" s="136" t="s">
        <v>193</v>
      </c>
      <c r="E214" s="137" t="s">
        <v>2185</v>
      </c>
      <c r="F214" s="138" t="s">
        <v>2186</v>
      </c>
      <c r="G214" s="139" t="s">
        <v>435</v>
      </c>
      <c r="H214" s="140">
        <v>340.5</v>
      </c>
      <c r="I214" s="141"/>
      <c r="J214" s="142">
        <f>ROUND(I214*H214,2)</f>
        <v>0</v>
      </c>
      <c r="K214" s="138" t="s">
        <v>197</v>
      </c>
      <c r="L214" s="32"/>
      <c r="M214" s="143" t="s">
        <v>1</v>
      </c>
      <c r="N214" s="144" t="s">
        <v>41</v>
      </c>
      <c r="P214" s="145">
        <f>O214*H214</f>
        <v>0</v>
      </c>
      <c r="Q214" s="145">
        <v>0</v>
      </c>
      <c r="R214" s="145">
        <f>Q214*H214</f>
        <v>0</v>
      </c>
      <c r="S214" s="145">
        <v>0</v>
      </c>
      <c r="T214" s="146">
        <f>S214*H214</f>
        <v>0</v>
      </c>
      <c r="AR214" s="147" t="s">
        <v>217</v>
      </c>
      <c r="AT214" s="147" t="s">
        <v>193</v>
      </c>
      <c r="AU214" s="147" t="s">
        <v>85</v>
      </c>
      <c r="AY214" s="17" t="s">
        <v>190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7" t="s">
        <v>83</v>
      </c>
      <c r="BK214" s="148">
        <f>ROUND(I214*H214,2)</f>
        <v>0</v>
      </c>
      <c r="BL214" s="17" t="s">
        <v>217</v>
      </c>
      <c r="BM214" s="147" t="s">
        <v>337</v>
      </c>
    </row>
    <row r="215" spans="2:65" s="1" customFormat="1">
      <c r="B215" s="32"/>
      <c r="D215" s="149" t="s">
        <v>200</v>
      </c>
      <c r="F215" s="150" t="s">
        <v>2187</v>
      </c>
      <c r="I215" s="151"/>
      <c r="L215" s="32"/>
      <c r="M215" s="152"/>
      <c r="T215" s="56"/>
      <c r="AT215" s="17" t="s">
        <v>200</v>
      </c>
      <c r="AU215" s="17" t="s">
        <v>85</v>
      </c>
    </row>
    <row r="216" spans="2:65" s="12" customFormat="1">
      <c r="B216" s="160"/>
      <c r="D216" s="153" t="s">
        <v>256</v>
      </c>
      <c r="E216" s="161" t="s">
        <v>1</v>
      </c>
      <c r="F216" s="162" t="s">
        <v>2188</v>
      </c>
      <c r="H216" s="163">
        <v>340.5</v>
      </c>
      <c r="I216" s="164"/>
      <c r="L216" s="160"/>
      <c r="M216" s="165"/>
      <c r="T216" s="166"/>
      <c r="AT216" s="161" t="s">
        <v>256</v>
      </c>
      <c r="AU216" s="161" t="s">
        <v>85</v>
      </c>
      <c r="AV216" s="12" t="s">
        <v>85</v>
      </c>
      <c r="AW216" s="12" t="s">
        <v>32</v>
      </c>
      <c r="AX216" s="12" t="s">
        <v>76</v>
      </c>
      <c r="AY216" s="161" t="s">
        <v>190</v>
      </c>
    </row>
    <row r="217" spans="2:65" s="14" customFormat="1">
      <c r="B217" s="173"/>
      <c r="D217" s="153" t="s">
        <v>256</v>
      </c>
      <c r="E217" s="174" t="s">
        <v>1</v>
      </c>
      <c r="F217" s="175" t="s">
        <v>267</v>
      </c>
      <c r="H217" s="176">
        <v>340.5</v>
      </c>
      <c r="I217" s="177"/>
      <c r="L217" s="173"/>
      <c r="M217" s="178"/>
      <c r="T217" s="179"/>
      <c r="AT217" s="174" t="s">
        <v>256</v>
      </c>
      <c r="AU217" s="174" t="s">
        <v>85</v>
      </c>
      <c r="AV217" s="14" t="s">
        <v>217</v>
      </c>
      <c r="AW217" s="14" t="s">
        <v>32</v>
      </c>
      <c r="AX217" s="14" t="s">
        <v>83</v>
      </c>
      <c r="AY217" s="174" t="s">
        <v>190</v>
      </c>
    </row>
    <row r="218" spans="2:65" s="11" customFormat="1" ht="22.9" customHeight="1">
      <c r="B218" s="124"/>
      <c r="D218" s="125" t="s">
        <v>75</v>
      </c>
      <c r="E218" s="134" t="s">
        <v>217</v>
      </c>
      <c r="F218" s="134" t="s">
        <v>729</v>
      </c>
      <c r="I218" s="127"/>
      <c r="J218" s="135">
        <f>BK218</f>
        <v>0</v>
      </c>
      <c r="L218" s="124"/>
      <c r="M218" s="129"/>
      <c r="P218" s="130">
        <f>SUM(P219:P242)</f>
        <v>0</v>
      </c>
      <c r="R218" s="130">
        <f>SUM(R219:R242)</f>
        <v>0</v>
      </c>
      <c r="T218" s="131">
        <f>SUM(T219:T242)</f>
        <v>0</v>
      </c>
      <c r="AR218" s="125" t="s">
        <v>83</v>
      </c>
      <c r="AT218" s="132" t="s">
        <v>75</v>
      </c>
      <c r="AU218" s="132" t="s">
        <v>83</v>
      </c>
      <c r="AY218" s="125" t="s">
        <v>190</v>
      </c>
      <c r="BK218" s="133">
        <f>SUM(BK219:BK242)</f>
        <v>0</v>
      </c>
    </row>
    <row r="219" spans="2:65" s="1" customFormat="1" ht="24.2" customHeight="1">
      <c r="B219" s="32"/>
      <c r="C219" s="136" t="s">
        <v>588</v>
      </c>
      <c r="D219" s="136" t="s">
        <v>193</v>
      </c>
      <c r="E219" s="137" t="s">
        <v>2189</v>
      </c>
      <c r="F219" s="138" t="s">
        <v>2190</v>
      </c>
      <c r="G219" s="139" t="s">
        <v>253</v>
      </c>
      <c r="H219" s="140">
        <v>5.81</v>
      </c>
      <c r="I219" s="141"/>
      <c r="J219" s="142">
        <f>ROUND(I219*H219,2)</f>
        <v>0</v>
      </c>
      <c r="K219" s="138" t="s">
        <v>197</v>
      </c>
      <c r="L219" s="32"/>
      <c r="M219" s="143" t="s">
        <v>1</v>
      </c>
      <c r="N219" s="144" t="s">
        <v>41</v>
      </c>
      <c r="P219" s="145">
        <f>O219*H219</f>
        <v>0</v>
      </c>
      <c r="Q219" s="145">
        <v>0</v>
      </c>
      <c r="R219" s="145">
        <f>Q219*H219</f>
        <v>0</v>
      </c>
      <c r="S219" s="145">
        <v>0</v>
      </c>
      <c r="T219" s="146">
        <f>S219*H219</f>
        <v>0</v>
      </c>
      <c r="AR219" s="147" t="s">
        <v>217</v>
      </c>
      <c r="AT219" s="147" t="s">
        <v>193</v>
      </c>
      <c r="AU219" s="147" t="s">
        <v>85</v>
      </c>
      <c r="AY219" s="17" t="s">
        <v>190</v>
      </c>
      <c r="BE219" s="148">
        <f>IF(N219="základní",J219,0)</f>
        <v>0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7" t="s">
        <v>83</v>
      </c>
      <c r="BK219" s="148">
        <f>ROUND(I219*H219,2)</f>
        <v>0</v>
      </c>
      <c r="BL219" s="17" t="s">
        <v>217</v>
      </c>
      <c r="BM219" s="147" t="s">
        <v>372</v>
      </c>
    </row>
    <row r="220" spans="2:65" s="1" customFormat="1">
      <c r="B220" s="32"/>
      <c r="D220" s="149" t="s">
        <v>200</v>
      </c>
      <c r="F220" s="150" t="s">
        <v>2191</v>
      </c>
      <c r="I220" s="151"/>
      <c r="L220" s="32"/>
      <c r="M220" s="152"/>
      <c r="T220" s="56"/>
      <c r="AT220" s="17" t="s">
        <v>200</v>
      </c>
      <c r="AU220" s="17" t="s">
        <v>85</v>
      </c>
    </row>
    <row r="221" spans="2:65" s="12" customFormat="1">
      <c r="B221" s="160"/>
      <c r="D221" s="153" t="s">
        <v>256</v>
      </c>
      <c r="E221" s="161" t="s">
        <v>1</v>
      </c>
      <c r="F221" s="162" t="s">
        <v>2192</v>
      </c>
      <c r="H221" s="163">
        <v>5.81</v>
      </c>
      <c r="I221" s="164"/>
      <c r="L221" s="160"/>
      <c r="M221" s="165"/>
      <c r="T221" s="166"/>
      <c r="AT221" s="161" t="s">
        <v>256</v>
      </c>
      <c r="AU221" s="161" t="s">
        <v>85</v>
      </c>
      <c r="AV221" s="12" t="s">
        <v>85</v>
      </c>
      <c r="AW221" s="12" t="s">
        <v>32</v>
      </c>
      <c r="AX221" s="12" t="s">
        <v>76</v>
      </c>
      <c r="AY221" s="161" t="s">
        <v>190</v>
      </c>
    </row>
    <row r="222" spans="2:65" s="14" customFormat="1">
      <c r="B222" s="173"/>
      <c r="D222" s="153" t="s">
        <v>256</v>
      </c>
      <c r="E222" s="174" t="s">
        <v>1</v>
      </c>
      <c r="F222" s="175" t="s">
        <v>267</v>
      </c>
      <c r="H222" s="176">
        <v>5.81</v>
      </c>
      <c r="I222" s="177"/>
      <c r="L222" s="173"/>
      <c r="M222" s="178"/>
      <c r="T222" s="179"/>
      <c r="AT222" s="174" t="s">
        <v>256</v>
      </c>
      <c r="AU222" s="174" t="s">
        <v>85</v>
      </c>
      <c r="AV222" s="14" t="s">
        <v>217</v>
      </c>
      <c r="AW222" s="14" t="s">
        <v>32</v>
      </c>
      <c r="AX222" s="14" t="s">
        <v>83</v>
      </c>
      <c r="AY222" s="174" t="s">
        <v>190</v>
      </c>
    </row>
    <row r="223" spans="2:65" s="1" customFormat="1" ht="16.5" customHeight="1">
      <c r="B223" s="32"/>
      <c r="C223" s="136" t="s">
        <v>595</v>
      </c>
      <c r="D223" s="136" t="s">
        <v>193</v>
      </c>
      <c r="E223" s="137" t="s">
        <v>2193</v>
      </c>
      <c r="F223" s="138" t="s">
        <v>2194</v>
      </c>
      <c r="G223" s="139" t="s">
        <v>284</v>
      </c>
      <c r="H223" s="140">
        <v>30.158999999999999</v>
      </c>
      <c r="I223" s="141"/>
      <c r="J223" s="142">
        <f>ROUND(I223*H223,2)</f>
        <v>0</v>
      </c>
      <c r="K223" s="138" t="s">
        <v>197</v>
      </c>
      <c r="L223" s="32"/>
      <c r="M223" s="143" t="s">
        <v>1</v>
      </c>
      <c r="N223" s="144" t="s">
        <v>41</v>
      </c>
      <c r="P223" s="145">
        <f>O223*H223</f>
        <v>0</v>
      </c>
      <c r="Q223" s="145">
        <v>0</v>
      </c>
      <c r="R223" s="145">
        <f>Q223*H223</f>
        <v>0</v>
      </c>
      <c r="S223" s="145">
        <v>0</v>
      </c>
      <c r="T223" s="146">
        <f>S223*H223</f>
        <v>0</v>
      </c>
      <c r="AR223" s="147" t="s">
        <v>217</v>
      </c>
      <c r="AT223" s="147" t="s">
        <v>193</v>
      </c>
      <c r="AU223" s="147" t="s">
        <v>85</v>
      </c>
      <c r="AY223" s="17" t="s">
        <v>190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7" t="s">
        <v>83</v>
      </c>
      <c r="BK223" s="148">
        <f>ROUND(I223*H223,2)</f>
        <v>0</v>
      </c>
      <c r="BL223" s="17" t="s">
        <v>217</v>
      </c>
      <c r="BM223" s="147" t="s">
        <v>452</v>
      </c>
    </row>
    <row r="224" spans="2:65" s="1" customFormat="1">
      <c r="B224" s="32"/>
      <c r="D224" s="149" t="s">
        <v>200</v>
      </c>
      <c r="F224" s="150" t="s">
        <v>2195</v>
      </c>
      <c r="I224" s="151"/>
      <c r="L224" s="32"/>
      <c r="M224" s="152"/>
      <c r="T224" s="56"/>
      <c r="AT224" s="17" t="s">
        <v>200</v>
      </c>
      <c r="AU224" s="17" t="s">
        <v>85</v>
      </c>
    </row>
    <row r="225" spans="2:65" s="12" customFormat="1">
      <c r="B225" s="160"/>
      <c r="D225" s="153" t="s">
        <v>256</v>
      </c>
      <c r="E225" s="161" t="s">
        <v>1</v>
      </c>
      <c r="F225" s="162" t="s">
        <v>2196</v>
      </c>
      <c r="H225" s="163">
        <v>30.158999999999999</v>
      </c>
      <c r="I225" s="164"/>
      <c r="L225" s="160"/>
      <c r="M225" s="165"/>
      <c r="T225" s="166"/>
      <c r="AT225" s="161" t="s">
        <v>256</v>
      </c>
      <c r="AU225" s="161" t="s">
        <v>85</v>
      </c>
      <c r="AV225" s="12" t="s">
        <v>85</v>
      </c>
      <c r="AW225" s="12" t="s">
        <v>32</v>
      </c>
      <c r="AX225" s="12" t="s">
        <v>76</v>
      </c>
      <c r="AY225" s="161" t="s">
        <v>190</v>
      </c>
    </row>
    <row r="226" spans="2:65" s="14" customFormat="1">
      <c r="B226" s="173"/>
      <c r="D226" s="153" t="s">
        <v>256</v>
      </c>
      <c r="E226" s="174" t="s">
        <v>1</v>
      </c>
      <c r="F226" s="175" t="s">
        <v>267</v>
      </c>
      <c r="H226" s="176">
        <v>30.158999999999999</v>
      </c>
      <c r="I226" s="177"/>
      <c r="L226" s="173"/>
      <c r="M226" s="178"/>
      <c r="T226" s="179"/>
      <c r="AT226" s="174" t="s">
        <v>256</v>
      </c>
      <c r="AU226" s="174" t="s">
        <v>85</v>
      </c>
      <c r="AV226" s="14" t="s">
        <v>217</v>
      </c>
      <c r="AW226" s="14" t="s">
        <v>32</v>
      </c>
      <c r="AX226" s="14" t="s">
        <v>83</v>
      </c>
      <c r="AY226" s="174" t="s">
        <v>190</v>
      </c>
    </row>
    <row r="227" spans="2:65" s="1" customFormat="1" ht="24.2" customHeight="1">
      <c r="B227" s="32"/>
      <c r="C227" s="136" t="s">
        <v>377</v>
      </c>
      <c r="D227" s="136" t="s">
        <v>193</v>
      </c>
      <c r="E227" s="137" t="s">
        <v>2197</v>
      </c>
      <c r="F227" s="138" t="s">
        <v>2198</v>
      </c>
      <c r="G227" s="139" t="s">
        <v>271</v>
      </c>
      <c r="H227" s="140">
        <v>234</v>
      </c>
      <c r="I227" s="141"/>
      <c r="J227" s="142">
        <f>ROUND(I227*H227,2)</f>
        <v>0</v>
      </c>
      <c r="K227" s="138" t="s">
        <v>197</v>
      </c>
      <c r="L227" s="32"/>
      <c r="M227" s="143" t="s">
        <v>1</v>
      </c>
      <c r="N227" s="144" t="s">
        <v>41</v>
      </c>
      <c r="P227" s="145">
        <f>O227*H227</f>
        <v>0</v>
      </c>
      <c r="Q227" s="145">
        <v>0</v>
      </c>
      <c r="R227" s="145">
        <f>Q227*H227</f>
        <v>0</v>
      </c>
      <c r="S227" s="145">
        <v>0</v>
      </c>
      <c r="T227" s="146">
        <f>S227*H227</f>
        <v>0</v>
      </c>
      <c r="AR227" s="147" t="s">
        <v>217</v>
      </c>
      <c r="AT227" s="147" t="s">
        <v>193</v>
      </c>
      <c r="AU227" s="147" t="s">
        <v>85</v>
      </c>
      <c r="AY227" s="17" t="s">
        <v>190</v>
      </c>
      <c r="BE227" s="148">
        <f>IF(N227="základní",J227,0)</f>
        <v>0</v>
      </c>
      <c r="BF227" s="148">
        <f>IF(N227="snížená",J227,0)</f>
        <v>0</v>
      </c>
      <c r="BG227" s="148">
        <f>IF(N227="zákl. přenesená",J227,0)</f>
        <v>0</v>
      </c>
      <c r="BH227" s="148">
        <f>IF(N227="sníž. přenesená",J227,0)</f>
        <v>0</v>
      </c>
      <c r="BI227" s="148">
        <f>IF(N227="nulová",J227,0)</f>
        <v>0</v>
      </c>
      <c r="BJ227" s="17" t="s">
        <v>83</v>
      </c>
      <c r="BK227" s="148">
        <f>ROUND(I227*H227,2)</f>
        <v>0</v>
      </c>
      <c r="BL227" s="17" t="s">
        <v>217</v>
      </c>
      <c r="BM227" s="147" t="s">
        <v>425</v>
      </c>
    </row>
    <row r="228" spans="2:65" s="1" customFormat="1">
      <c r="B228" s="32"/>
      <c r="D228" s="149" t="s">
        <v>200</v>
      </c>
      <c r="F228" s="150" t="s">
        <v>2199</v>
      </c>
      <c r="I228" s="151"/>
      <c r="L228" s="32"/>
      <c r="M228" s="152"/>
      <c r="T228" s="56"/>
      <c r="AT228" s="17" t="s">
        <v>200</v>
      </c>
      <c r="AU228" s="17" t="s">
        <v>85</v>
      </c>
    </row>
    <row r="229" spans="2:65" s="1" customFormat="1" ht="16.5" customHeight="1">
      <c r="B229" s="32"/>
      <c r="C229" s="183" t="s">
        <v>608</v>
      </c>
      <c r="D229" s="183" t="s">
        <v>615</v>
      </c>
      <c r="E229" s="184" t="s">
        <v>2200</v>
      </c>
      <c r="F229" s="185" t="s">
        <v>2201</v>
      </c>
      <c r="G229" s="186" t="s">
        <v>271</v>
      </c>
      <c r="H229" s="187">
        <v>234</v>
      </c>
      <c r="I229" s="188"/>
      <c r="J229" s="189">
        <f>ROUND(I229*H229,2)</f>
        <v>0</v>
      </c>
      <c r="K229" s="185" t="s">
        <v>197</v>
      </c>
      <c r="L229" s="190"/>
      <c r="M229" s="191" t="s">
        <v>1</v>
      </c>
      <c r="N229" s="192" t="s">
        <v>41</v>
      </c>
      <c r="P229" s="145">
        <f>O229*H229</f>
        <v>0</v>
      </c>
      <c r="Q229" s="145">
        <v>0</v>
      </c>
      <c r="R229" s="145">
        <f>Q229*H229</f>
        <v>0</v>
      </c>
      <c r="S229" s="145">
        <v>0</v>
      </c>
      <c r="T229" s="146">
        <f>S229*H229</f>
        <v>0</v>
      </c>
      <c r="AR229" s="147" t="s">
        <v>500</v>
      </c>
      <c r="AT229" s="147" t="s">
        <v>615</v>
      </c>
      <c r="AU229" s="147" t="s">
        <v>85</v>
      </c>
      <c r="AY229" s="17" t="s">
        <v>190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7" t="s">
        <v>83</v>
      </c>
      <c r="BK229" s="148">
        <f>ROUND(I229*H229,2)</f>
        <v>0</v>
      </c>
      <c r="BL229" s="17" t="s">
        <v>217</v>
      </c>
      <c r="BM229" s="147" t="s">
        <v>432</v>
      </c>
    </row>
    <row r="230" spans="2:65" s="1" customFormat="1" ht="21.75" customHeight="1">
      <c r="B230" s="32"/>
      <c r="C230" s="136" t="s">
        <v>385</v>
      </c>
      <c r="D230" s="136" t="s">
        <v>193</v>
      </c>
      <c r="E230" s="137" t="s">
        <v>2202</v>
      </c>
      <c r="F230" s="138" t="s">
        <v>2203</v>
      </c>
      <c r="G230" s="139" t="s">
        <v>271</v>
      </c>
      <c r="H230" s="140">
        <v>18</v>
      </c>
      <c r="I230" s="141"/>
      <c r="J230" s="142">
        <f>ROUND(I230*H230,2)</f>
        <v>0</v>
      </c>
      <c r="K230" s="138" t="s">
        <v>197</v>
      </c>
      <c r="L230" s="32"/>
      <c r="M230" s="143" t="s">
        <v>1</v>
      </c>
      <c r="N230" s="144" t="s">
        <v>41</v>
      </c>
      <c r="P230" s="145">
        <f>O230*H230</f>
        <v>0</v>
      </c>
      <c r="Q230" s="145">
        <v>0</v>
      </c>
      <c r="R230" s="145">
        <f>Q230*H230</f>
        <v>0</v>
      </c>
      <c r="S230" s="145">
        <v>0</v>
      </c>
      <c r="T230" s="146">
        <f>S230*H230</f>
        <v>0</v>
      </c>
      <c r="AR230" s="147" t="s">
        <v>217</v>
      </c>
      <c r="AT230" s="147" t="s">
        <v>193</v>
      </c>
      <c r="AU230" s="147" t="s">
        <v>85</v>
      </c>
      <c r="AY230" s="17" t="s">
        <v>190</v>
      </c>
      <c r="BE230" s="148">
        <f>IF(N230="základní",J230,0)</f>
        <v>0</v>
      </c>
      <c r="BF230" s="148">
        <f>IF(N230="snížená",J230,0)</f>
        <v>0</v>
      </c>
      <c r="BG230" s="148">
        <f>IF(N230="zákl. přenesená",J230,0)</f>
        <v>0</v>
      </c>
      <c r="BH230" s="148">
        <f>IF(N230="sníž. přenesená",J230,0)</f>
        <v>0</v>
      </c>
      <c r="BI230" s="148">
        <f>IF(N230="nulová",J230,0)</f>
        <v>0</v>
      </c>
      <c r="BJ230" s="17" t="s">
        <v>83</v>
      </c>
      <c r="BK230" s="148">
        <f>ROUND(I230*H230,2)</f>
        <v>0</v>
      </c>
      <c r="BL230" s="17" t="s">
        <v>217</v>
      </c>
      <c r="BM230" s="147" t="s">
        <v>777</v>
      </c>
    </row>
    <row r="231" spans="2:65" s="1" customFormat="1">
      <c r="B231" s="32"/>
      <c r="D231" s="149" t="s">
        <v>200</v>
      </c>
      <c r="F231" s="150" t="s">
        <v>2204</v>
      </c>
      <c r="I231" s="151"/>
      <c r="L231" s="32"/>
      <c r="M231" s="152"/>
      <c r="T231" s="56"/>
      <c r="AT231" s="17" t="s">
        <v>200</v>
      </c>
      <c r="AU231" s="17" t="s">
        <v>85</v>
      </c>
    </row>
    <row r="232" spans="2:65" s="1" customFormat="1" ht="24.2" customHeight="1">
      <c r="B232" s="32"/>
      <c r="C232" s="183" t="s">
        <v>268</v>
      </c>
      <c r="D232" s="183" t="s">
        <v>615</v>
      </c>
      <c r="E232" s="184" t="s">
        <v>2205</v>
      </c>
      <c r="F232" s="185" t="s">
        <v>2206</v>
      </c>
      <c r="G232" s="186" t="s">
        <v>271</v>
      </c>
      <c r="H232" s="187">
        <v>9</v>
      </c>
      <c r="I232" s="188"/>
      <c r="J232" s="189">
        <f>ROUND(I232*H232,2)</f>
        <v>0</v>
      </c>
      <c r="K232" s="185" t="s">
        <v>197</v>
      </c>
      <c r="L232" s="190"/>
      <c r="M232" s="191" t="s">
        <v>1</v>
      </c>
      <c r="N232" s="192" t="s">
        <v>41</v>
      </c>
      <c r="P232" s="145">
        <f>O232*H232</f>
        <v>0</v>
      </c>
      <c r="Q232" s="145">
        <v>0</v>
      </c>
      <c r="R232" s="145">
        <f>Q232*H232</f>
        <v>0</v>
      </c>
      <c r="S232" s="145">
        <v>0</v>
      </c>
      <c r="T232" s="146">
        <f>S232*H232</f>
        <v>0</v>
      </c>
      <c r="AR232" s="147" t="s">
        <v>500</v>
      </c>
      <c r="AT232" s="147" t="s">
        <v>615</v>
      </c>
      <c r="AU232" s="147" t="s">
        <v>85</v>
      </c>
      <c r="AY232" s="17" t="s">
        <v>190</v>
      </c>
      <c r="BE232" s="148">
        <f>IF(N232="základní",J232,0)</f>
        <v>0</v>
      </c>
      <c r="BF232" s="148">
        <f>IF(N232="snížená",J232,0)</f>
        <v>0</v>
      </c>
      <c r="BG232" s="148">
        <f>IF(N232="zákl. přenesená",J232,0)</f>
        <v>0</v>
      </c>
      <c r="BH232" s="148">
        <f>IF(N232="sníž. přenesená",J232,0)</f>
        <v>0</v>
      </c>
      <c r="BI232" s="148">
        <f>IF(N232="nulová",J232,0)</f>
        <v>0</v>
      </c>
      <c r="BJ232" s="17" t="s">
        <v>83</v>
      </c>
      <c r="BK232" s="148">
        <f>ROUND(I232*H232,2)</f>
        <v>0</v>
      </c>
      <c r="BL232" s="17" t="s">
        <v>217</v>
      </c>
      <c r="BM232" s="147" t="s">
        <v>789</v>
      </c>
    </row>
    <row r="233" spans="2:65" s="1" customFormat="1" ht="24.2" customHeight="1">
      <c r="B233" s="32"/>
      <c r="C233" s="183" t="s">
        <v>275</v>
      </c>
      <c r="D233" s="183" t="s">
        <v>615</v>
      </c>
      <c r="E233" s="184" t="s">
        <v>2207</v>
      </c>
      <c r="F233" s="185" t="s">
        <v>2208</v>
      </c>
      <c r="G233" s="186" t="s">
        <v>271</v>
      </c>
      <c r="H233" s="187">
        <v>1</v>
      </c>
      <c r="I233" s="188"/>
      <c r="J233" s="189">
        <f>ROUND(I233*H233,2)</f>
        <v>0</v>
      </c>
      <c r="K233" s="185" t="s">
        <v>197</v>
      </c>
      <c r="L233" s="190"/>
      <c r="M233" s="191" t="s">
        <v>1</v>
      </c>
      <c r="N233" s="192" t="s">
        <v>41</v>
      </c>
      <c r="P233" s="145">
        <f>O233*H233</f>
        <v>0</v>
      </c>
      <c r="Q233" s="145">
        <v>0</v>
      </c>
      <c r="R233" s="145">
        <f>Q233*H233</f>
        <v>0</v>
      </c>
      <c r="S233" s="145">
        <v>0</v>
      </c>
      <c r="T233" s="146">
        <f>S233*H233</f>
        <v>0</v>
      </c>
      <c r="AR233" s="147" t="s">
        <v>500</v>
      </c>
      <c r="AT233" s="147" t="s">
        <v>615</v>
      </c>
      <c r="AU233" s="147" t="s">
        <v>85</v>
      </c>
      <c r="AY233" s="17" t="s">
        <v>190</v>
      </c>
      <c r="BE233" s="148">
        <f>IF(N233="základní",J233,0)</f>
        <v>0</v>
      </c>
      <c r="BF233" s="148">
        <f>IF(N233="snížená",J233,0)</f>
        <v>0</v>
      </c>
      <c r="BG233" s="148">
        <f>IF(N233="zákl. přenesená",J233,0)</f>
        <v>0</v>
      </c>
      <c r="BH233" s="148">
        <f>IF(N233="sníž. přenesená",J233,0)</f>
        <v>0</v>
      </c>
      <c r="BI233" s="148">
        <f>IF(N233="nulová",J233,0)</f>
        <v>0</v>
      </c>
      <c r="BJ233" s="17" t="s">
        <v>83</v>
      </c>
      <c r="BK233" s="148">
        <f>ROUND(I233*H233,2)</f>
        <v>0</v>
      </c>
      <c r="BL233" s="17" t="s">
        <v>217</v>
      </c>
      <c r="BM233" s="147" t="s">
        <v>801</v>
      </c>
    </row>
    <row r="234" spans="2:65" s="1" customFormat="1" ht="24.2" customHeight="1">
      <c r="B234" s="32"/>
      <c r="C234" s="183" t="s">
        <v>250</v>
      </c>
      <c r="D234" s="183" t="s">
        <v>615</v>
      </c>
      <c r="E234" s="184" t="s">
        <v>2209</v>
      </c>
      <c r="F234" s="185" t="s">
        <v>2210</v>
      </c>
      <c r="G234" s="186" t="s">
        <v>271</v>
      </c>
      <c r="H234" s="187">
        <v>8</v>
      </c>
      <c r="I234" s="188"/>
      <c r="J234" s="189">
        <f>ROUND(I234*H234,2)</f>
        <v>0</v>
      </c>
      <c r="K234" s="185" t="s">
        <v>197</v>
      </c>
      <c r="L234" s="190"/>
      <c r="M234" s="191" t="s">
        <v>1</v>
      </c>
      <c r="N234" s="192" t="s">
        <v>41</v>
      </c>
      <c r="P234" s="145">
        <f>O234*H234</f>
        <v>0</v>
      </c>
      <c r="Q234" s="145">
        <v>0</v>
      </c>
      <c r="R234" s="145">
        <f>Q234*H234</f>
        <v>0</v>
      </c>
      <c r="S234" s="145">
        <v>0</v>
      </c>
      <c r="T234" s="146">
        <f>S234*H234</f>
        <v>0</v>
      </c>
      <c r="AR234" s="147" t="s">
        <v>500</v>
      </c>
      <c r="AT234" s="147" t="s">
        <v>615</v>
      </c>
      <c r="AU234" s="147" t="s">
        <v>85</v>
      </c>
      <c r="AY234" s="17" t="s">
        <v>190</v>
      </c>
      <c r="BE234" s="148">
        <f>IF(N234="základní",J234,0)</f>
        <v>0</v>
      </c>
      <c r="BF234" s="148">
        <f>IF(N234="snížená",J234,0)</f>
        <v>0</v>
      </c>
      <c r="BG234" s="148">
        <f>IF(N234="zákl. přenesená",J234,0)</f>
        <v>0</v>
      </c>
      <c r="BH234" s="148">
        <f>IF(N234="sníž. přenesená",J234,0)</f>
        <v>0</v>
      </c>
      <c r="BI234" s="148">
        <f>IF(N234="nulová",J234,0)</f>
        <v>0</v>
      </c>
      <c r="BJ234" s="17" t="s">
        <v>83</v>
      </c>
      <c r="BK234" s="148">
        <f>ROUND(I234*H234,2)</f>
        <v>0</v>
      </c>
      <c r="BL234" s="17" t="s">
        <v>217</v>
      </c>
      <c r="BM234" s="147" t="s">
        <v>813</v>
      </c>
    </row>
    <row r="235" spans="2:65" s="1" customFormat="1" ht="24.2" customHeight="1">
      <c r="B235" s="32"/>
      <c r="C235" s="136" t="s">
        <v>643</v>
      </c>
      <c r="D235" s="136" t="s">
        <v>193</v>
      </c>
      <c r="E235" s="137" t="s">
        <v>1579</v>
      </c>
      <c r="F235" s="138" t="s">
        <v>2211</v>
      </c>
      <c r="G235" s="139" t="s">
        <v>284</v>
      </c>
      <c r="H235" s="140">
        <v>29.076000000000001</v>
      </c>
      <c r="I235" s="141"/>
      <c r="J235" s="142">
        <f>ROUND(I235*H235,2)</f>
        <v>0</v>
      </c>
      <c r="K235" s="138" t="s">
        <v>197</v>
      </c>
      <c r="L235" s="32"/>
      <c r="M235" s="143" t="s">
        <v>1</v>
      </c>
      <c r="N235" s="144" t="s">
        <v>41</v>
      </c>
      <c r="P235" s="145">
        <f>O235*H235</f>
        <v>0</v>
      </c>
      <c r="Q235" s="145">
        <v>0</v>
      </c>
      <c r="R235" s="145">
        <f>Q235*H235</f>
        <v>0</v>
      </c>
      <c r="S235" s="145">
        <v>0</v>
      </c>
      <c r="T235" s="146">
        <f>S235*H235</f>
        <v>0</v>
      </c>
      <c r="AR235" s="147" t="s">
        <v>217</v>
      </c>
      <c r="AT235" s="147" t="s">
        <v>193</v>
      </c>
      <c r="AU235" s="147" t="s">
        <v>85</v>
      </c>
      <c r="AY235" s="17" t="s">
        <v>190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7" t="s">
        <v>83</v>
      </c>
      <c r="BK235" s="148">
        <f>ROUND(I235*H235,2)</f>
        <v>0</v>
      </c>
      <c r="BL235" s="17" t="s">
        <v>217</v>
      </c>
      <c r="BM235" s="147" t="s">
        <v>825</v>
      </c>
    </row>
    <row r="236" spans="2:65" s="1" customFormat="1">
      <c r="B236" s="32"/>
      <c r="D236" s="149" t="s">
        <v>200</v>
      </c>
      <c r="F236" s="150" t="s">
        <v>1582</v>
      </c>
      <c r="I236" s="151"/>
      <c r="L236" s="32"/>
      <c r="M236" s="152"/>
      <c r="T236" s="56"/>
      <c r="AT236" s="17" t="s">
        <v>200</v>
      </c>
      <c r="AU236" s="17" t="s">
        <v>85</v>
      </c>
    </row>
    <row r="237" spans="2:65" s="12" customFormat="1">
      <c r="B237" s="160"/>
      <c r="D237" s="153" t="s">
        <v>256</v>
      </c>
      <c r="E237" s="161" t="s">
        <v>1</v>
      </c>
      <c r="F237" s="162" t="s">
        <v>2212</v>
      </c>
      <c r="H237" s="163">
        <v>29.076000000000001</v>
      </c>
      <c r="I237" s="164"/>
      <c r="L237" s="160"/>
      <c r="M237" s="165"/>
      <c r="T237" s="166"/>
      <c r="AT237" s="161" t="s">
        <v>256</v>
      </c>
      <c r="AU237" s="161" t="s">
        <v>85</v>
      </c>
      <c r="AV237" s="12" t="s">
        <v>85</v>
      </c>
      <c r="AW237" s="12" t="s">
        <v>32</v>
      </c>
      <c r="AX237" s="12" t="s">
        <v>76</v>
      </c>
      <c r="AY237" s="161" t="s">
        <v>190</v>
      </c>
    </row>
    <row r="238" spans="2:65" s="14" customFormat="1">
      <c r="B238" s="173"/>
      <c r="D238" s="153" t="s">
        <v>256</v>
      </c>
      <c r="E238" s="174" t="s">
        <v>1</v>
      </c>
      <c r="F238" s="175" t="s">
        <v>267</v>
      </c>
      <c r="H238" s="176">
        <v>29.076000000000001</v>
      </c>
      <c r="I238" s="177"/>
      <c r="L238" s="173"/>
      <c r="M238" s="178"/>
      <c r="T238" s="179"/>
      <c r="AT238" s="174" t="s">
        <v>256</v>
      </c>
      <c r="AU238" s="174" t="s">
        <v>85</v>
      </c>
      <c r="AV238" s="14" t="s">
        <v>217</v>
      </c>
      <c r="AW238" s="14" t="s">
        <v>32</v>
      </c>
      <c r="AX238" s="14" t="s">
        <v>83</v>
      </c>
      <c r="AY238" s="174" t="s">
        <v>190</v>
      </c>
    </row>
    <row r="239" spans="2:65" s="1" customFormat="1" ht="24.2" customHeight="1">
      <c r="B239" s="32"/>
      <c r="C239" s="136" t="s">
        <v>649</v>
      </c>
      <c r="D239" s="136" t="s">
        <v>193</v>
      </c>
      <c r="E239" s="137" t="s">
        <v>2213</v>
      </c>
      <c r="F239" s="138" t="s">
        <v>2214</v>
      </c>
      <c r="G239" s="139" t="s">
        <v>284</v>
      </c>
      <c r="H239" s="140">
        <v>20.792000000000002</v>
      </c>
      <c r="I239" s="141"/>
      <c r="J239" s="142">
        <f>ROUND(I239*H239,2)</f>
        <v>0</v>
      </c>
      <c r="K239" s="138" t="s">
        <v>197</v>
      </c>
      <c r="L239" s="32"/>
      <c r="M239" s="143" t="s">
        <v>1</v>
      </c>
      <c r="N239" s="144" t="s">
        <v>41</v>
      </c>
      <c r="P239" s="145">
        <f>O239*H239</f>
        <v>0</v>
      </c>
      <c r="Q239" s="145">
        <v>0</v>
      </c>
      <c r="R239" s="145">
        <f>Q239*H239</f>
        <v>0</v>
      </c>
      <c r="S239" s="145">
        <v>0</v>
      </c>
      <c r="T239" s="146">
        <f>S239*H239</f>
        <v>0</v>
      </c>
      <c r="AR239" s="147" t="s">
        <v>217</v>
      </c>
      <c r="AT239" s="147" t="s">
        <v>193</v>
      </c>
      <c r="AU239" s="147" t="s">
        <v>85</v>
      </c>
      <c r="AY239" s="17" t="s">
        <v>190</v>
      </c>
      <c r="BE239" s="148">
        <f>IF(N239="základní",J239,0)</f>
        <v>0</v>
      </c>
      <c r="BF239" s="148">
        <f>IF(N239="snížená",J239,0)</f>
        <v>0</v>
      </c>
      <c r="BG239" s="148">
        <f>IF(N239="zákl. přenesená",J239,0)</f>
        <v>0</v>
      </c>
      <c r="BH239" s="148">
        <f>IF(N239="sníž. přenesená",J239,0)</f>
        <v>0</v>
      </c>
      <c r="BI239" s="148">
        <f>IF(N239="nulová",J239,0)</f>
        <v>0</v>
      </c>
      <c r="BJ239" s="17" t="s">
        <v>83</v>
      </c>
      <c r="BK239" s="148">
        <f>ROUND(I239*H239,2)</f>
        <v>0</v>
      </c>
      <c r="BL239" s="17" t="s">
        <v>217</v>
      </c>
      <c r="BM239" s="147" t="s">
        <v>835</v>
      </c>
    </row>
    <row r="240" spans="2:65" s="1" customFormat="1">
      <c r="B240" s="32"/>
      <c r="D240" s="149" t="s">
        <v>200</v>
      </c>
      <c r="F240" s="150" t="s">
        <v>2215</v>
      </c>
      <c r="I240" s="151"/>
      <c r="L240" s="32"/>
      <c r="M240" s="152"/>
      <c r="T240" s="56"/>
      <c r="AT240" s="17" t="s">
        <v>200</v>
      </c>
      <c r="AU240" s="17" t="s">
        <v>85</v>
      </c>
    </row>
    <row r="241" spans="2:65" s="12" customFormat="1">
      <c r="B241" s="160"/>
      <c r="D241" s="153" t="s">
        <v>256</v>
      </c>
      <c r="E241" s="161" t="s">
        <v>1</v>
      </c>
      <c r="F241" s="162" t="s">
        <v>2216</v>
      </c>
      <c r="H241" s="163">
        <v>20.792000000000002</v>
      </c>
      <c r="I241" s="164"/>
      <c r="L241" s="160"/>
      <c r="M241" s="165"/>
      <c r="T241" s="166"/>
      <c r="AT241" s="161" t="s">
        <v>256</v>
      </c>
      <c r="AU241" s="161" t="s">
        <v>85</v>
      </c>
      <c r="AV241" s="12" t="s">
        <v>85</v>
      </c>
      <c r="AW241" s="12" t="s">
        <v>32</v>
      </c>
      <c r="AX241" s="12" t="s">
        <v>76</v>
      </c>
      <c r="AY241" s="161" t="s">
        <v>190</v>
      </c>
    </row>
    <row r="242" spans="2:65" s="14" customFormat="1">
      <c r="B242" s="173"/>
      <c r="D242" s="153" t="s">
        <v>256</v>
      </c>
      <c r="E242" s="174" t="s">
        <v>1</v>
      </c>
      <c r="F242" s="175" t="s">
        <v>267</v>
      </c>
      <c r="H242" s="176">
        <v>20.792000000000002</v>
      </c>
      <c r="I242" s="177"/>
      <c r="L242" s="173"/>
      <c r="M242" s="178"/>
      <c r="T242" s="179"/>
      <c r="AT242" s="174" t="s">
        <v>256</v>
      </c>
      <c r="AU242" s="174" t="s">
        <v>85</v>
      </c>
      <c r="AV242" s="14" t="s">
        <v>217</v>
      </c>
      <c r="AW242" s="14" t="s">
        <v>32</v>
      </c>
      <c r="AX242" s="14" t="s">
        <v>83</v>
      </c>
      <c r="AY242" s="174" t="s">
        <v>190</v>
      </c>
    </row>
    <row r="243" spans="2:65" s="11" customFormat="1" ht="22.9" customHeight="1">
      <c r="B243" s="124"/>
      <c r="D243" s="125" t="s">
        <v>75</v>
      </c>
      <c r="E243" s="134" t="s">
        <v>189</v>
      </c>
      <c r="F243" s="134" t="s">
        <v>738</v>
      </c>
      <c r="I243" s="127"/>
      <c r="J243" s="135">
        <f>BK243</f>
        <v>0</v>
      </c>
      <c r="L243" s="124"/>
      <c r="M243" s="129"/>
      <c r="P243" s="130">
        <f>SUM(P244:P250)</f>
        <v>0</v>
      </c>
      <c r="R243" s="130">
        <f>SUM(R244:R250)</f>
        <v>0</v>
      </c>
      <c r="T243" s="131">
        <f>SUM(T244:T250)</f>
        <v>0</v>
      </c>
      <c r="AR243" s="125" t="s">
        <v>83</v>
      </c>
      <c r="AT243" s="132" t="s">
        <v>75</v>
      </c>
      <c r="AU243" s="132" t="s">
        <v>83</v>
      </c>
      <c r="AY243" s="125" t="s">
        <v>190</v>
      </c>
      <c r="BK243" s="133">
        <f>SUM(BK244:BK250)</f>
        <v>0</v>
      </c>
    </row>
    <row r="244" spans="2:65" s="1" customFormat="1" ht="24.2" customHeight="1">
      <c r="B244" s="32"/>
      <c r="C244" s="136" t="s">
        <v>656</v>
      </c>
      <c r="D244" s="136" t="s">
        <v>193</v>
      </c>
      <c r="E244" s="137" t="s">
        <v>2217</v>
      </c>
      <c r="F244" s="138" t="s">
        <v>2218</v>
      </c>
      <c r="G244" s="139" t="s">
        <v>253</v>
      </c>
      <c r="H244" s="140">
        <v>1.1619999999999999</v>
      </c>
      <c r="I244" s="141"/>
      <c r="J244" s="142">
        <f>ROUND(I244*H244,2)</f>
        <v>0</v>
      </c>
      <c r="K244" s="138" t="s">
        <v>197</v>
      </c>
      <c r="L244" s="32"/>
      <c r="M244" s="143" t="s">
        <v>1</v>
      </c>
      <c r="N244" s="144" t="s">
        <v>41</v>
      </c>
      <c r="P244" s="145">
        <f>O244*H244</f>
        <v>0</v>
      </c>
      <c r="Q244" s="145">
        <v>0</v>
      </c>
      <c r="R244" s="145">
        <f>Q244*H244</f>
        <v>0</v>
      </c>
      <c r="S244" s="145">
        <v>0</v>
      </c>
      <c r="T244" s="146">
        <f>S244*H244</f>
        <v>0</v>
      </c>
      <c r="AR244" s="147" t="s">
        <v>217</v>
      </c>
      <c r="AT244" s="147" t="s">
        <v>193</v>
      </c>
      <c r="AU244" s="147" t="s">
        <v>85</v>
      </c>
      <c r="AY244" s="17" t="s">
        <v>190</v>
      </c>
      <c r="BE244" s="148">
        <f>IF(N244="základní",J244,0)</f>
        <v>0</v>
      </c>
      <c r="BF244" s="148">
        <f>IF(N244="snížená",J244,0)</f>
        <v>0</v>
      </c>
      <c r="BG244" s="148">
        <f>IF(N244="zákl. přenesená",J244,0)</f>
        <v>0</v>
      </c>
      <c r="BH244" s="148">
        <f>IF(N244="sníž. přenesená",J244,0)</f>
        <v>0</v>
      </c>
      <c r="BI244" s="148">
        <f>IF(N244="nulová",J244,0)</f>
        <v>0</v>
      </c>
      <c r="BJ244" s="17" t="s">
        <v>83</v>
      </c>
      <c r="BK244" s="148">
        <f>ROUND(I244*H244,2)</f>
        <v>0</v>
      </c>
      <c r="BL244" s="17" t="s">
        <v>217</v>
      </c>
      <c r="BM244" s="147" t="s">
        <v>846</v>
      </c>
    </row>
    <row r="245" spans="2:65" s="1" customFormat="1">
      <c r="B245" s="32"/>
      <c r="D245" s="149" t="s">
        <v>200</v>
      </c>
      <c r="F245" s="150" t="s">
        <v>2219</v>
      </c>
      <c r="I245" s="151"/>
      <c r="L245" s="32"/>
      <c r="M245" s="152"/>
      <c r="T245" s="56"/>
      <c r="AT245" s="17" t="s">
        <v>200</v>
      </c>
      <c r="AU245" s="17" t="s">
        <v>85</v>
      </c>
    </row>
    <row r="246" spans="2:65" s="12" customFormat="1">
      <c r="B246" s="160"/>
      <c r="D246" s="153" t="s">
        <v>256</v>
      </c>
      <c r="E246" s="161" t="s">
        <v>1</v>
      </c>
      <c r="F246" s="162" t="s">
        <v>2220</v>
      </c>
      <c r="H246" s="163">
        <v>1.1619999999999999</v>
      </c>
      <c r="I246" s="164"/>
      <c r="L246" s="160"/>
      <c r="M246" s="165"/>
      <c r="T246" s="166"/>
      <c r="AT246" s="161" t="s">
        <v>256</v>
      </c>
      <c r="AU246" s="161" t="s">
        <v>85</v>
      </c>
      <c r="AV246" s="12" t="s">
        <v>85</v>
      </c>
      <c r="AW246" s="12" t="s">
        <v>32</v>
      </c>
      <c r="AX246" s="12" t="s">
        <v>76</v>
      </c>
      <c r="AY246" s="161" t="s">
        <v>190</v>
      </c>
    </row>
    <row r="247" spans="2:65" s="14" customFormat="1">
      <c r="B247" s="173"/>
      <c r="D247" s="153" t="s">
        <v>256</v>
      </c>
      <c r="E247" s="174" t="s">
        <v>1</v>
      </c>
      <c r="F247" s="175" t="s">
        <v>267</v>
      </c>
      <c r="H247" s="176">
        <v>1.1619999999999999</v>
      </c>
      <c r="I247" s="177"/>
      <c r="L247" s="173"/>
      <c r="M247" s="178"/>
      <c r="T247" s="179"/>
      <c r="AT247" s="174" t="s">
        <v>256</v>
      </c>
      <c r="AU247" s="174" t="s">
        <v>85</v>
      </c>
      <c r="AV247" s="14" t="s">
        <v>217</v>
      </c>
      <c r="AW247" s="14" t="s">
        <v>32</v>
      </c>
      <c r="AX247" s="14" t="s">
        <v>83</v>
      </c>
      <c r="AY247" s="174" t="s">
        <v>190</v>
      </c>
    </row>
    <row r="248" spans="2:65" s="1" customFormat="1" ht="16.5" customHeight="1">
      <c r="B248" s="32"/>
      <c r="C248" s="183" t="s">
        <v>398</v>
      </c>
      <c r="D248" s="183" t="s">
        <v>615</v>
      </c>
      <c r="E248" s="184" t="s">
        <v>2221</v>
      </c>
      <c r="F248" s="185" t="s">
        <v>2222</v>
      </c>
      <c r="G248" s="186" t="s">
        <v>253</v>
      </c>
      <c r="H248" s="187">
        <v>1.1739999999999999</v>
      </c>
      <c r="I248" s="188"/>
      <c r="J248" s="189">
        <f>ROUND(I248*H248,2)</f>
        <v>0</v>
      </c>
      <c r="K248" s="185" t="s">
        <v>197</v>
      </c>
      <c r="L248" s="190"/>
      <c r="M248" s="191" t="s">
        <v>1</v>
      </c>
      <c r="N248" s="192" t="s">
        <v>41</v>
      </c>
      <c r="P248" s="145">
        <f>O248*H248</f>
        <v>0</v>
      </c>
      <c r="Q248" s="145">
        <v>0</v>
      </c>
      <c r="R248" s="145">
        <f>Q248*H248</f>
        <v>0</v>
      </c>
      <c r="S248" s="145">
        <v>0</v>
      </c>
      <c r="T248" s="146">
        <f>S248*H248</f>
        <v>0</v>
      </c>
      <c r="AR248" s="147" t="s">
        <v>500</v>
      </c>
      <c r="AT248" s="147" t="s">
        <v>615</v>
      </c>
      <c r="AU248" s="147" t="s">
        <v>85</v>
      </c>
      <c r="AY248" s="17" t="s">
        <v>190</v>
      </c>
      <c r="BE248" s="148">
        <f>IF(N248="základní",J248,0)</f>
        <v>0</v>
      </c>
      <c r="BF248" s="148">
        <f>IF(N248="snížená",J248,0)</f>
        <v>0</v>
      </c>
      <c r="BG248" s="148">
        <f>IF(N248="zákl. přenesená",J248,0)</f>
        <v>0</v>
      </c>
      <c r="BH248" s="148">
        <f>IF(N248="sníž. přenesená",J248,0)</f>
        <v>0</v>
      </c>
      <c r="BI248" s="148">
        <f>IF(N248="nulová",J248,0)</f>
        <v>0</v>
      </c>
      <c r="BJ248" s="17" t="s">
        <v>83</v>
      </c>
      <c r="BK248" s="148">
        <f>ROUND(I248*H248,2)</f>
        <v>0</v>
      </c>
      <c r="BL248" s="17" t="s">
        <v>217</v>
      </c>
      <c r="BM248" s="147" t="s">
        <v>857</v>
      </c>
    </row>
    <row r="249" spans="2:65" s="12" customFormat="1">
      <c r="B249" s="160"/>
      <c r="D249" s="153" t="s">
        <v>256</v>
      </c>
      <c r="E249" s="161" t="s">
        <v>1</v>
      </c>
      <c r="F249" s="162" t="s">
        <v>2223</v>
      </c>
      <c r="H249" s="163">
        <v>1.1739999999999999</v>
      </c>
      <c r="I249" s="164"/>
      <c r="L249" s="160"/>
      <c r="M249" s="165"/>
      <c r="T249" s="166"/>
      <c r="AT249" s="161" t="s">
        <v>256</v>
      </c>
      <c r="AU249" s="161" t="s">
        <v>85</v>
      </c>
      <c r="AV249" s="12" t="s">
        <v>85</v>
      </c>
      <c r="AW249" s="12" t="s">
        <v>32</v>
      </c>
      <c r="AX249" s="12" t="s">
        <v>76</v>
      </c>
      <c r="AY249" s="161" t="s">
        <v>190</v>
      </c>
    </row>
    <row r="250" spans="2:65" s="14" customFormat="1">
      <c r="B250" s="173"/>
      <c r="D250" s="153" t="s">
        <v>256</v>
      </c>
      <c r="E250" s="174" t="s">
        <v>1</v>
      </c>
      <c r="F250" s="175" t="s">
        <v>267</v>
      </c>
      <c r="H250" s="176">
        <v>1.1739999999999999</v>
      </c>
      <c r="I250" s="177"/>
      <c r="L250" s="173"/>
      <c r="M250" s="178"/>
      <c r="T250" s="179"/>
      <c r="AT250" s="174" t="s">
        <v>256</v>
      </c>
      <c r="AU250" s="174" t="s">
        <v>85</v>
      </c>
      <c r="AV250" s="14" t="s">
        <v>217</v>
      </c>
      <c r="AW250" s="14" t="s">
        <v>32</v>
      </c>
      <c r="AX250" s="14" t="s">
        <v>83</v>
      </c>
      <c r="AY250" s="174" t="s">
        <v>190</v>
      </c>
    </row>
    <row r="251" spans="2:65" s="11" customFormat="1" ht="22.9" customHeight="1">
      <c r="B251" s="124"/>
      <c r="D251" s="125" t="s">
        <v>75</v>
      </c>
      <c r="E251" s="134" t="s">
        <v>231</v>
      </c>
      <c r="F251" s="134" t="s">
        <v>2224</v>
      </c>
      <c r="I251" s="127"/>
      <c r="J251" s="135">
        <f>BK251</f>
        <v>0</v>
      </c>
      <c r="L251" s="124"/>
      <c r="M251" s="129"/>
      <c r="P251" s="130">
        <f>SUM(P252:P267)</f>
        <v>0</v>
      </c>
      <c r="R251" s="130">
        <f>SUM(R252:R267)</f>
        <v>0</v>
      </c>
      <c r="T251" s="131">
        <f>SUM(T252:T267)</f>
        <v>0</v>
      </c>
      <c r="AR251" s="125" t="s">
        <v>83</v>
      </c>
      <c r="AT251" s="132" t="s">
        <v>75</v>
      </c>
      <c r="AU251" s="132" t="s">
        <v>83</v>
      </c>
      <c r="AY251" s="125" t="s">
        <v>190</v>
      </c>
      <c r="BK251" s="133">
        <f>SUM(BK252:BK267)</f>
        <v>0</v>
      </c>
    </row>
    <row r="252" spans="2:65" s="1" customFormat="1" ht="24.2" customHeight="1">
      <c r="B252" s="32"/>
      <c r="C252" s="136" t="s">
        <v>403</v>
      </c>
      <c r="D252" s="136" t="s">
        <v>193</v>
      </c>
      <c r="E252" s="137" t="s">
        <v>2225</v>
      </c>
      <c r="F252" s="138" t="s">
        <v>2226</v>
      </c>
      <c r="G252" s="139" t="s">
        <v>253</v>
      </c>
      <c r="H252" s="140">
        <v>0.84799999999999998</v>
      </c>
      <c r="I252" s="141"/>
      <c r="J252" s="142">
        <f>ROUND(I252*H252,2)</f>
        <v>0</v>
      </c>
      <c r="K252" s="138" t="s">
        <v>197</v>
      </c>
      <c r="L252" s="32"/>
      <c r="M252" s="143" t="s">
        <v>1</v>
      </c>
      <c r="N252" s="144" t="s">
        <v>41</v>
      </c>
      <c r="P252" s="145">
        <f>O252*H252</f>
        <v>0</v>
      </c>
      <c r="Q252" s="145">
        <v>0</v>
      </c>
      <c r="R252" s="145">
        <f>Q252*H252</f>
        <v>0</v>
      </c>
      <c r="S252" s="145">
        <v>0</v>
      </c>
      <c r="T252" s="146">
        <f>S252*H252</f>
        <v>0</v>
      </c>
      <c r="AR252" s="147" t="s">
        <v>217</v>
      </c>
      <c r="AT252" s="147" t="s">
        <v>193</v>
      </c>
      <c r="AU252" s="147" t="s">
        <v>85</v>
      </c>
      <c r="AY252" s="17" t="s">
        <v>190</v>
      </c>
      <c r="BE252" s="148">
        <f>IF(N252="základní",J252,0)</f>
        <v>0</v>
      </c>
      <c r="BF252" s="148">
        <f>IF(N252="snížená",J252,0)</f>
        <v>0</v>
      </c>
      <c r="BG252" s="148">
        <f>IF(N252="zákl. přenesená",J252,0)</f>
        <v>0</v>
      </c>
      <c r="BH252" s="148">
        <f>IF(N252="sníž. přenesená",J252,0)</f>
        <v>0</v>
      </c>
      <c r="BI252" s="148">
        <f>IF(N252="nulová",J252,0)</f>
        <v>0</v>
      </c>
      <c r="BJ252" s="17" t="s">
        <v>83</v>
      </c>
      <c r="BK252" s="148">
        <f>ROUND(I252*H252,2)</f>
        <v>0</v>
      </c>
      <c r="BL252" s="17" t="s">
        <v>217</v>
      </c>
      <c r="BM252" s="147" t="s">
        <v>868</v>
      </c>
    </row>
    <row r="253" spans="2:65" s="1" customFormat="1">
      <c r="B253" s="32"/>
      <c r="D253" s="149" t="s">
        <v>200</v>
      </c>
      <c r="F253" s="150" t="s">
        <v>2227</v>
      </c>
      <c r="I253" s="151"/>
      <c r="L253" s="32"/>
      <c r="M253" s="152"/>
      <c r="T253" s="56"/>
      <c r="AT253" s="17" t="s">
        <v>200</v>
      </c>
      <c r="AU253" s="17" t="s">
        <v>85</v>
      </c>
    </row>
    <row r="254" spans="2:65" s="12" customFormat="1">
      <c r="B254" s="160"/>
      <c r="D254" s="153" t="s">
        <v>256</v>
      </c>
      <c r="E254" s="161" t="s">
        <v>1</v>
      </c>
      <c r="F254" s="162" t="s">
        <v>2228</v>
      </c>
      <c r="H254" s="163">
        <v>0.17899999999999999</v>
      </c>
      <c r="I254" s="164"/>
      <c r="L254" s="160"/>
      <c r="M254" s="165"/>
      <c r="T254" s="166"/>
      <c r="AT254" s="161" t="s">
        <v>256</v>
      </c>
      <c r="AU254" s="161" t="s">
        <v>85</v>
      </c>
      <c r="AV254" s="12" t="s">
        <v>85</v>
      </c>
      <c r="AW254" s="12" t="s">
        <v>32</v>
      </c>
      <c r="AX254" s="12" t="s">
        <v>76</v>
      </c>
      <c r="AY254" s="161" t="s">
        <v>190</v>
      </c>
    </row>
    <row r="255" spans="2:65" s="12" customFormat="1">
      <c r="B255" s="160"/>
      <c r="D255" s="153" t="s">
        <v>256</v>
      </c>
      <c r="E255" s="161" t="s">
        <v>1</v>
      </c>
      <c r="F255" s="162" t="s">
        <v>2229</v>
      </c>
      <c r="H255" s="163">
        <v>0.437</v>
      </c>
      <c r="I255" s="164"/>
      <c r="L255" s="160"/>
      <c r="M255" s="165"/>
      <c r="T255" s="166"/>
      <c r="AT255" s="161" t="s">
        <v>256</v>
      </c>
      <c r="AU255" s="161" t="s">
        <v>85</v>
      </c>
      <c r="AV255" s="12" t="s">
        <v>85</v>
      </c>
      <c r="AW255" s="12" t="s">
        <v>32</v>
      </c>
      <c r="AX255" s="12" t="s">
        <v>76</v>
      </c>
      <c r="AY255" s="161" t="s">
        <v>190</v>
      </c>
    </row>
    <row r="256" spans="2:65" s="12" customFormat="1">
      <c r="B256" s="160"/>
      <c r="D256" s="153" t="s">
        <v>256</v>
      </c>
      <c r="E256" s="161" t="s">
        <v>1</v>
      </c>
      <c r="F256" s="162" t="s">
        <v>2230</v>
      </c>
      <c r="H256" s="163">
        <v>0.23200000000000001</v>
      </c>
      <c r="I256" s="164"/>
      <c r="L256" s="160"/>
      <c r="M256" s="165"/>
      <c r="T256" s="166"/>
      <c r="AT256" s="161" t="s">
        <v>256</v>
      </c>
      <c r="AU256" s="161" t="s">
        <v>85</v>
      </c>
      <c r="AV256" s="12" t="s">
        <v>85</v>
      </c>
      <c r="AW256" s="12" t="s">
        <v>32</v>
      </c>
      <c r="AX256" s="12" t="s">
        <v>76</v>
      </c>
      <c r="AY256" s="161" t="s">
        <v>190</v>
      </c>
    </row>
    <row r="257" spans="2:65" s="14" customFormat="1">
      <c r="B257" s="173"/>
      <c r="D257" s="153" t="s">
        <v>256</v>
      </c>
      <c r="E257" s="174" t="s">
        <v>1</v>
      </c>
      <c r="F257" s="175" t="s">
        <v>267</v>
      </c>
      <c r="H257" s="176">
        <v>0.84799999999999998</v>
      </c>
      <c r="I257" s="177"/>
      <c r="L257" s="173"/>
      <c r="M257" s="178"/>
      <c r="T257" s="179"/>
      <c r="AT257" s="174" t="s">
        <v>256</v>
      </c>
      <c r="AU257" s="174" t="s">
        <v>85</v>
      </c>
      <c r="AV257" s="14" t="s">
        <v>217</v>
      </c>
      <c r="AW257" s="14" t="s">
        <v>32</v>
      </c>
      <c r="AX257" s="14" t="s">
        <v>83</v>
      </c>
      <c r="AY257" s="174" t="s">
        <v>190</v>
      </c>
    </row>
    <row r="258" spans="2:65" s="1" customFormat="1" ht="24.2" customHeight="1">
      <c r="B258" s="32"/>
      <c r="C258" s="136" t="s">
        <v>290</v>
      </c>
      <c r="D258" s="136" t="s">
        <v>193</v>
      </c>
      <c r="E258" s="137" t="s">
        <v>2231</v>
      </c>
      <c r="F258" s="138" t="s">
        <v>2232</v>
      </c>
      <c r="G258" s="139" t="s">
        <v>253</v>
      </c>
      <c r="H258" s="140">
        <v>1.21</v>
      </c>
      <c r="I258" s="141"/>
      <c r="J258" s="142">
        <f>ROUND(I258*H258,2)</f>
        <v>0</v>
      </c>
      <c r="K258" s="138" t="s">
        <v>197</v>
      </c>
      <c r="L258" s="32"/>
      <c r="M258" s="143" t="s">
        <v>1</v>
      </c>
      <c r="N258" s="144" t="s">
        <v>41</v>
      </c>
      <c r="P258" s="145">
        <f>O258*H258</f>
        <v>0</v>
      </c>
      <c r="Q258" s="145">
        <v>0</v>
      </c>
      <c r="R258" s="145">
        <f>Q258*H258</f>
        <v>0</v>
      </c>
      <c r="S258" s="145">
        <v>0</v>
      </c>
      <c r="T258" s="146">
        <f>S258*H258</f>
        <v>0</v>
      </c>
      <c r="AR258" s="147" t="s">
        <v>217</v>
      </c>
      <c r="AT258" s="147" t="s">
        <v>193</v>
      </c>
      <c r="AU258" s="147" t="s">
        <v>85</v>
      </c>
      <c r="AY258" s="17" t="s">
        <v>190</v>
      </c>
      <c r="BE258" s="148">
        <f>IF(N258="základní",J258,0)</f>
        <v>0</v>
      </c>
      <c r="BF258" s="148">
        <f>IF(N258="snížená",J258,0)</f>
        <v>0</v>
      </c>
      <c r="BG258" s="148">
        <f>IF(N258="zákl. přenesená",J258,0)</f>
        <v>0</v>
      </c>
      <c r="BH258" s="148">
        <f>IF(N258="sníž. přenesená",J258,0)</f>
        <v>0</v>
      </c>
      <c r="BI258" s="148">
        <f>IF(N258="nulová",J258,0)</f>
        <v>0</v>
      </c>
      <c r="BJ258" s="17" t="s">
        <v>83</v>
      </c>
      <c r="BK258" s="148">
        <f>ROUND(I258*H258,2)</f>
        <v>0</v>
      </c>
      <c r="BL258" s="17" t="s">
        <v>217</v>
      </c>
      <c r="BM258" s="147" t="s">
        <v>880</v>
      </c>
    </row>
    <row r="259" spans="2:65" s="1" customFormat="1">
      <c r="B259" s="32"/>
      <c r="D259" s="149" t="s">
        <v>200</v>
      </c>
      <c r="F259" s="150" t="s">
        <v>2233</v>
      </c>
      <c r="I259" s="151"/>
      <c r="L259" s="32"/>
      <c r="M259" s="152"/>
      <c r="T259" s="56"/>
      <c r="AT259" s="17" t="s">
        <v>200</v>
      </c>
      <c r="AU259" s="17" t="s">
        <v>85</v>
      </c>
    </row>
    <row r="260" spans="2:65" s="12" customFormat="1">
      <c r="B260" s="160"/>
      <c r="D260" s="153" t="s">
        <v>256</v>
      </c>
      <c r="E260" s="161" t="s">
        <v>1</v>
      </c>
      <c r="F260" s="162" t="s">
        <v>2234</v>
      </c>
      <c r="H260" s="163">
        <v>0.307</v>
      </c>
      <c r="I260" s="164"/>
      <c r="L260" s="160"/>
      <c r="M260" s="165"/>
      <c r="T260" s="166"/>
      <c r="AT260" s="161" t="s">
        <v>256</v>
      </c>
      <c r="AU260" s="161" t="s">
        <v>85</v>
      </c>
      <c r="AV260" s="12" t="s">
        <v>85</v>
      </c>
      <c r="AW260" s="12" t="s">
        <v>32</v>
      </c>
      <c r="AX260" s="12" t="s">
        <v>76</v>
      </c>
      <c r="AY260" s="161" t="s">
        <v>190</v>
      </c>
    </row>
    <row r="261" spans="2:65" s="12" customFormat="1">
      <c r="B261" s="160"/>
      <c r="D261" s="153" t="s">
        <v>256</v>
      </c>
      <c r="E261" s="161" t="s">
        <v>1</v>
      </c>
      <c r="F261" s="162" t="s">
        <v>2235</v>
      </c>
      <c r="H261" s="163">
        <v>0.60699999999999998</v>
      </c>
      <c r="I261" s="164"/>
      <c r="L261" s="160"/>
      <c r="M261" s="165"/>
      <c r="T261" s="166"/>
      <c r="AT261" s="161" t="s">
        <v>256</v>
      </c>
      <c r="AU261" s="161" t="s">
        <v>85</v>
      </c>
      <c r="AV261" s="12" t="s">
        <v>85</v>
      </c>
      <c r="AW261" s="12" t="s">
        <v>32</v>
      </c>
      <c r="AX261" s="12" t="s">
        <v>76</v>
      </c>
      <c r="AY261" s="161" t="s">
        <v>190</v>
      </c>
    </row>
    <row r="262" spans="2:65" s="12" customFormat="1">
      <c r="B262" s="160"/>
      <c r="D262" s="153" t="s">
        <v>256</v>
      </c>
      <c r="E262" s="161" t="s">
        <v>1</v>
      </c>
      <c r="F262" s="162" t="s">
        <v>2236</v>
      </c>
      <c r="H262" s="163">
        <v>0.29599999999999999</v>
      </c>
      <c r="I262" s="164"/>
      <c r="L262" s="160"/>
      <c r="M262" s="165"/>
      <c r="T262" s="166"/>
      <c r="AT262" s="161" t="s">
        <v>256</v>
      </c>
      <c r="AU262" s="161" t="s">
        <v>85</v>
      </c>
      <c r="AV262" s="12" t="s">
        <v>85</v>
      </c>
      <c r="AW262" s="12" t="s">
        <v>32</v>
      </c>
      <c r="AX262" s="12" t="s">
        <v>76</v>
      </c>
      <c r="AY262" s="161" t="s">
        <v>190</v>
      </c>
    </row>
    <row r="263" spans="2:65" s="14" customFormat="1">
      <c r="B263" s="173"/>
      <c r="D263" s="153" t="s">
        <v>256</v>
      </c>
      <c r="E263" s="174" t="s">
        <v>1</v>
      </c>
      <c r="F263" s="175" t="s">
        <v>267</v>
      </c>
      <c r="H263" s="176">
        <v>1.21</v>
      </c>
      <c r="I263" s="177"/>
      <c r="L263" s="173"/>
      <c r="M263" s="178"/>
      <c r="T263" s="179"/>
      <c r="AT263" s="174" t="s">
        <v>256</v>
      </c>
      <c r="AU263" s="174" t="s">
        <v>85</v>
      </c>
      <c r="AV263" s="14" t="s">
        <v>217</v>
      </c>
      <c r="AW263" s="14" t="s">
        <v>32</v>
      </c>
      <c r="AX263" s="14" t="s">
        <v>83</v>
      </c>
      <c r="AY263" s="174" t="s">
        <v>190</v>
      </c>
    </row>
    <row r="264" spans="2:65" s="1" customFormat="1" ht="33" customHeight="1">
      <c r="B264" s="32"/>
      <c r="C264" s="136" t="s">
        <v>295</v>
      </c>
      <c r="D264" s="136" t="s">
        <v>193</v>
      </c>
      <c r="E264" s="137" t="s">
        <v>2237</v>
      </c>
      <c r="F264" s="138" t="s">
        <v>2238</v>
      </c>
      <c r="G264" s="139" t="s">
        <v>284</v>
      </c>
      <c r="H264" s="140">
        <v>4.7E-2</v>
      </c>
      <c r="I264" s="141"/>
      <c r="J264" s="142">
        <f>ROUND(I264*H264,2)</f>
        <v>0</v>
      </c>
      <c r="K264" s="138" t="s">
        <v>197</v>
      </c>
      <c r="L264" s="32"/>
      <c r="M264" s="143" t="s">
        <v>1</v>
      </c>
      <c r="N264" s="144" t="s">
        <v>41</v>
      </c>
      <c r="P264" s="145">
        <f>O264*H264</f>
        <v>0</v>
      </c>
      <c r="Q264" s="145">
        <v>0</v>
      </c>
      <c r="R264" s="145">
        <f>Q264*H264</f>
        <v>0</v>
      </c>
      <c r="S264" s="145">
        <v>0</v>
      </c>
      <c r="T264" s="146">
        <f>S264*H264</f>
        <v>0</v>
      </c>
      <c r="AR264" s="147" t="s">
        <v>217</v>
      </c>
      <c r="AT264" s="147" t="s">
        <v>193</v>
      </c>
      <c r="AU264" s="147" t="s">
        <v>85</v>
      </c>
      <c r="AY264" s="17" t="s">
        <v>190</v>
      </c>
      <c r="BE264" s="148">
        <f>IF(N264="základní",J264,0)</f>
        <v>0</v>
      </c>
      <c r="BF264" s="148">
        <f>IF(N264="snížená",J264,0)</f>
        <v>0</v>
      </c>
      <c r="BG264" s="148">
        <f>IF(N264="zákl. přenesená",J264,0)</f>
        <v>0</v>
      </c>
      <c r="BH264" s="148">
        <f>IF(N264="sníž. přenesená",J264,0)</f>
        <v>0</v>
      </c>
      <c r="BI264" s="148">
        <f>IF(N264="nulová",J264,0)</f>
        <v>0</v>
      </c>
      <c r="BJ264" s="17" t="s">
        <v>83</v>
      </c>
      <c r="BK264" s="148">
        <f>ROUND(I264*H264,2)</f>
        <v>0</v>
      </c>
      <c r="BL264" s="17" t="s">
        <v>217</v>
      </c>
      <c r="BM264" s="147" t="s">
        <v>892</v>
      </c>
    </row>
    <row r="265" spans="2:65" s="1" customFormat="1">
      <c r="B265" s="32"/>
      <c r="D265" s="149" t="s">
        <v>200</v>
      </c>
      <c r="F265" s="150" t="s">
        <v>2239</v>
      </c>
      <c r="I265" s="151"/>
      <c r="L265" s="32"/>
      <c r="M265" s="152"/>
      <c r="T265" s="56"/>
      <c r="AT265" s="17" t="s">
        <v>200</v>
      </c>
      <c r="AU265" s="17" t="s">
        <v>85</v>
      </c>
    </row>
    <row r="266" spans="2:65" s="12" customFormat="1">
      <c r="B266" s="160"/>
      <c r="D266" s="153" t="s">
        <v>256</v>
      </c>
      <c r="E266" s="161" t="s">
        <v>1</v>
      </c>
      <c r="F266" s="162" t="s">
        <v>2240</v>
      </c>
      <c r="H266" s="163">
        <v>4.7E-2</v>
      </c>
      <c r="I266" s="164"/>
      <c r="L266" s="160"/>
      <c r="M266" s="165"/>
      <c r="T266" s="166"/>
      <c r="AT266" s="161" t="s">
        <v>256</v>
      </c>
      <c r="AU266" s="161" t="s">
        <v>85</v>
      </c>
      <c r="AV266" s="12" t="s">
        <v>85</v>
      </c>
      <c r="AW266" s="12" t="s">
        <v>32</v>
      </c>
      <c r="AX266" s="12" t="s">
        <v>76</v>
      </c>
      <c r="AY266" s="161" t="s">
        <v>190</v>
      </c>
    </row>
    <row r="267" spans="2:65" s="14" customFormat="1">
      <c r="B267" s="173"/>
      <c r="D267" s="153" t="s">
        <v>256</v>
      </c>
      <c r="E267" s="174" t="s">
        <v>1</v>
      </c>
      <c r="F267" s="175" t="s">
        <v>267</v>
      </c>
      <c r="H267" s="176">
        <v>4.7E-2</v>
      </c>
      <c r="I267" s="177"/>
      <c r="L267" s="173"/>
      <c r="M267" s="178"/>
      <c r="T267" s="179"/>
      <c r="AT267" s="174" t="s">
        <v>256</v>
      </c>
      <c r="AU267" s="174" t="s">
        <v>85</v>
      </c>
      <c r="AV267" s="14" t="s">
        <v>217</v>
      </c>
      <c r="AW267" s="14" t="s">
        <v>32</v>
      </c>
      <c r="AX267" s="14" t="s">
        <v>83</v>
      </c>
      <c r="AY267" s="174" t="s">
        <v>190</v>
      </c>
    </row>
    <row r="268" spans="2:65" s="11" customFormat="1" ht="22.9" customHeight="1">
      <c r="B268" s="124"/>
      <c r="D268" s="125" t="s">
        <v>75</v>
      </c>
      <c r="E268" s="134" t="s">
        <v>500</v>
      </c>
      <c r="F268" s="134" t="s">
        <v>891</v>
      </c>
      <c r="I268" s="127"/>
      <c r="J268" s="135">
        <f>BK268</f>
        <v>0</v>
      </c>
      <c r="L268" s="124"/>
      <c r="M268" s="129"/>
      <c r="P268" s="130">
        <f>SUM(P269:P389)</f>
        <v>0</v>
      </c>
      <c r="R268" s="130">
        <f>SUM(R269:R389)</f>
        <v>0</v>
      </c>
      <c r="T268" s="131">
        <f>SUM(T269:T389)</f>
        <v>0</v>
      </c>
      <c r="AR268" s="125" t="s">
        <v>83</v>
      </c>
      <c r="AT268" s="132" t="s">
        <v>75</v>
      </c>
      <c r="AU268" s="132" t="s">
        <v>83</v>
      </c>
      <c r="AY268" s="125" t="s">
        <v>190</v>
      </c>
      <c r="BK268" s="133">
        <f>SUM(BK269:BK389)</f>
        <v>0</v>
      </c>
    </row>
    <row r="269" spans="2:65" s="1" customFormat="1" ht="33" customHeight="1">
      <c r="B269" s="32"/>
      <c r="C269" s="136" t="s">
        <v>300</v>
      </c>
      <c r="D269" s="136" t="s">
        <v>193</v>
      </c>
      <c r="E269" s="137" t="s">
        <v>2241</v>
      </c>
      <c r="F269" s="138" t="s">
        <v>2242</v>
      </c>
      <c r="G269" s="139" t="s">
        <v>435</v>
      </c>
      <c r="H269" s="140">
        <v>56.5</v>
      </c>
      <c r="I269" s="141"/>
      <c r="J269" s="142">
        <f>ROUND(I269*H269,2)</f>
        <v>0</v>
      </c>
      <c r="K269" s="138" t="s">
        <v>197</v>
      </c>
      <c r="L269" s="32"/>
      <c r="M269" s="143" t="s">
        <v>1</v>
      </c>
      <c r="N269" s="144" t="s">
        <v>41</v>
      </c>
      <c r="P269" s="145">
        <f>O269*H269</f>
        <v>0</v>
      </c>
      <c r="Q269" s="145">
        <v>0</v>
      </c>
      <c r="R269" s="145">
        <f>Q269*H269</f>
        <v>0</v>
      </c>
      <c r="S269" s="145">
        <v>0</v>
      </c>
      <c r="T269" s="146">
        <f>S269*H269</f>
        <v>0</v>
      </c>
      <c r="AR269" s="147" t="s">
        <v>217</v>
      </c>
      <c r="AT269" s="147" t="s">
        <v>193</v>
      </c>
      <c r="AU269" s="147" t="s">
        <v>85</v>
      </c>
      <c r="AY269" s="17" t="s">
        <v>190</v>
      </c>
      <c r="BE269" s="148">
        <f>IF(N269="základní",J269,0)</f>
        <v>0</v>
      </c>
      <c r="BF269" s="148">
        <f>IF(N269="snížená",J269,0)</f>
        <v>0</v>
      </c>
      <c r="BG269" s="148">
        <f>IF(N269="zákl. přenesená",J269,0)</f>
        <v>0</v>
      </c>
      <c r="BH269" s="148">
        <f>IF(N269="sníž. přenesená",J269,0)</f>
        <v>0</v>
      </c>
      <c r="BI269" s="148">
        <f>IF(N269="nulová",J269,0)</f>
        <v>0</v>
      </c>
      <c r="BJ269" s="17" t="s">
        <v>83</v>
      </c>
      <c r="BK269" s="148">
        <f>ROUND(I269*H269,2)</f>
        <v>0</v>
      </c>
      <c r="BL269" s="17" t="s">
        <v>217</v>
      </c>
      <c r="BM269" s="147" t="s">
        <v>903</v>
      </c>
    </row>
    <row r="270" spans="2:65" s="1" customFormat="1">
      <c r="B270" s="32"/>
      <c r="D270" s="149" t="s">
        <v>200</v>
      </c>
      <c r="F270" s="150" t="s">
        <v>2243</v>
      </c>
      <c r="I270" s="151"/>
      <c r="L270" s="32"/>
      <c r="M270" s="152"/>
      <c r="T270" s="56"/>
      <c r="AT270" s="17" t="s">
        <v>200</v>
      </c>
      <c r="AU270" s="17" t="s">
        <v>85</v>
      </c>
    </row>
    <row r="271" spans="2:65" s="1" customFormat="1" ht="16.5" customHeight="1">
      <c r="B271" s="32"/>
      <c r="C271" s="183" t="s">
        <v>305</v>
      </c>
      <c r="D271" s="183" t="s">
        <v>615</v>
      </c>
      <c r="E271" s="184" t="s">
        <v>2244</v>
      </c>
      <c r="F271" s="185" t="s">
        <v>2245</v>
      </c>
      <c r="G271" s="186" t="s">
        <v>435</v>
      </c>
      <c r="H271" s="187">
        <v>57.064999999999998</v>
      </c>
      <c r="I271" s="188"/>
      <c r="J271" s="189">
        <f>ROUND(I271*H271,2)</f>
        <v>0</v>
      </c>
      <c r="K271" s="185" t="s">
        <v>197</v>
      </c>
      <c r="L271" s="190"/>
      <c r="M271" s="191" t="s">
        <v>1</v>
      </c>
      <c r="N271" s="192" t="s">
        <v>41</v>
      </c>
      <c r="P271" s="145">
        <f>O271*H271</f>
        <v>0</v>
      </c>
      <c r="Q271" s="145">
        <v>0</v>
      </c>
      <c r="R271" s="145">
        <f>Q271*H271</f>
        <v>0</v>
      </c>
      <c r="S271" s="145">
        <v>0</v>
      </c>
      <c r="T271" s="146">
        <f>S271*H271</f>
        <v>0</v>
      </c>
      <c r="AR271" s="147" t="s">
        <v>500</v>
      </c>
      <c r="AT271" s="147" t="s">
        <v>615</v>
      </c>
      <c r="AU271" s="147" t="s">
        <v>85</v>
      </c>
      <c r="AY271" s="17" t="s">
        <v>190</v>
      </c>
      <c r="BE271" s="148">
        <f>IF(N271="základní",J271,0)</f>
        <v>0</v>
      </c>
      <c r="BF271" s="148">
        <f>IF(N271="snížená",J271,0)</f>
        <v>0</v>
      </c>
      <c r="BG271" s="148">
        <f>IF(N271="zákl. přenesená",J271,0)</f>
        <v>0</v>
      </c>
      <c r="BH271" s="148">
        <f>IF(N271="sníž. přenesená",J271,0)</f>
        <v>0</v>
      </c>
      <c r="BI271" s="148">
        <f>IF(N271="nulová",J271,0)</f>
        <v>0</v>
      </c>
      <c r="BJ271" s="17" t="s">
        <v>83</v>
      </c>
      <c r="BK271" s="148">
        <f>ROUND(I271*H271,2)</f>
        <v>0</v>
      </c>
      <c r="BL271" s="17" t="s">
        <v>217</v>
      </c>
      <c r="BM271" s="147" t="s">
        <v>913</v>
      </c>
    </row>
    <row r="272" spans="2:65" s="12" customFormat="1">
      <c r="B272" s="160"/>
      <c r="D272" s="153" t="s">
        <v>256</v>
      </c>
      <c r="E272" s="161" t="s">
        <v>1</v>
      </c>
      <c r="F272" s="162" t="s">
        <v>2246</v>
      </c>
      <c r="H272" s="163">
        <v>57.064999999999998</v>
      </c>
      <c r="I272" s="164"/>
      <c r="L272" s="160"/>
      <c r="M272" s="165"/>
      <c r="T272" s="166"/>
      <c r="AT272" s="161" t="s">
        <v>256</v>
      </c>
      <c r="AU272" s="161" t="s">
        <v>85</v>
      </c>
      <c r="AV272" s="12" t="s">
        <v>85</v>
      </c>
      <c r="AW272" s="12" t="s">
        <v>32</v>
      </c>
      <c r="AX272" s="12" t="s">
        <v>76</v>
      </c>
      <c r="AY272" s="161" t="s">
        <v>190</v>
      </c>
    </row>
    <row r="273" spans="2:65" s="14" customFormat="1">
      <c r="B273" s="173"/>
      <c r="D273" s="153" t="s">
        <v>256</v>
      </c>
      <c r="E273" s="174" t="s">
        <v>1</v>
      </c>
      <c r="F273" s="175" t="s">
        <v>267</v>
      </c>
      <c r="H273" s="176">
        <v>57.064999999999998</v>
      </c>
      <c r="I273" s="177"/>
      <c r="L273" s="173"/>
      <c r="M273" s="178"/>
      <c r="T273" s="179"/>
      <c r="AT273" s="174" t="s">
        <v>256</v>
      </c>
      <c r="AU273" s="174" t="s">
        <v>85</v>
      </c>
      <c r="AV273" s="14" t="s">
        <v>217</v>
      </c>
      <c r="AW273" s="14" t="s">
        <v>32</v>
      </c>
      <c r="AX273" s="14" t="s">
        <v>83</v>
      </c>
      <c r="AY273" s="174" t="s">
        <v>190</v>
      </c>
    </row>
    <row r="274" spans="2:65" s="1" customFormat="1" ht="21.75" customHeight="1">
      <c r="B274" s="32"/>
      <c r="C274" s="136" t="s">
        <v>315</v>
      </c>
      <c r="D274" s="136" t="s">
        <v>193</v>
      </c>
      <c r="E274" s="137" t="s">
        <v>2247</v>
      </c>
      <c r="F274" s="138" t="s">
        <v>2248</v>
      </c>
      <c r="G274" s="139" t="s">
        <v>435</v>
      </c>
      <c r="H274" s="140">
        <v>135</v>
      </c>
      <c r="I274" s="141"/>
      <c r="J274" s="142">
        <f>ROUND(I274*H274,2)</f>
        <v>0</v>
      </c>
      <c r="K274" s="138" t="s">
        <v>197</v>
      </c>
      <c r="L274" s="32"/>
      <c r="M274" s="143" t="s">
        <v>1</v>
      </c>
      <c r="N274" s="144" t="s">
        <v>41</v>
      </c>
      <c r="P274" s="145">
        <f>O274*H274</f>
        <v>0</v>
      </c>
      <c r="Q274" s="145">
        <v>0</v>
      </c>
      <c r="R274" s="145">
        <f>Q274*H274</f>
        <v>0</v>
      </c>
      <c r="S274" s="145">
        <v>0</v>
      </c>
      <c r="T274" s="146">
        <f>S274*H274</f>
        <v>0</v>
      </c>
      <c r="AR274" s="147" t="s">
        <v>217</v>
      </c>
      <c r="AT274" s="147" t="s">
        <v>193</v>
      </c>
      <c r="AU274" s="147" t="s">
        <v>85</v>
      </c>
      <c r="AY274" s="17" t="s">
        <v>190</v>
      </c>
      <c r="BE274" s="148">
        <f>IF(N274="základní",J274,0)</f>
        <v>0</v>
      </c>
      <c r="BF274" s="148">
        <f>IF(N274="snížená",J274,0)</f>
        <v>0</v>
      </c>
      <c r="BG274" s="148">
        <f>IF(N274="zákl. přenesená",J274,0)</f>
        <v>0</v>
      </c>
      <c r="BH274" s="148">
        <f>IF(N274="sníž. přenesená",J274,0)</f>
        <v>0</v>
      </c>
      <c r="BI274" s="148">
        <f>IF(N274="nulová",J274,0)</f>
        <v>0</v>
      </c>
      <c r="BJ274" s="17" t="s">
        <v>83</v>
      </c>
      <c r="BK274" s="148">
        <f>ROUND(I274*H274,2)</f>
        <v>0</v>
      </c>
      <c r="BL274" s="17" t="s">
        <v>217</v>
      </c>
      <c r="BM274" s="147" t="s">
        <v>924</v>
      </c>
    </row>
    <row r="275" spans="2:65" s="1" customFormat="1">
      <c r="B275" s="32"/>
      <c r="D275" s="149" t="s">
        <v>200</v>
      </c>
      <c r="F275" s="150" t="s">
        <v>2249</v>
      </c>
      <c r="I275" s="151"/>
      <c r="L275" s="32"/>
      <c r="M275" s="152"/>
      <c r="T275" s="56"/>
      <c r="AT275" s="17" t="s">
        <v>200</v>
      </c>
      <c r="AU275" s="17" t="s">
        <v>85</v>
      </c>
    </row>
    <row r="276" spans="2:65" s="1" customFormat="1" ht="24.2" customHeight="1">
      <c r="B276" s="32"/>
      <c r="C276" s="136" t="s">
        <v>321</v>
      </c>
      <c r="D276" s="136" t="s">
        <v>193</v>
      </c>
      <c r="E276" s="137" t="s">
        <v>2250</v>
      </c>
      <c r="F276" s="138" t="s">
        <v>2251</v>
      </c>
      <c r="G276" s="139" t="s">
        <v>435</v>
      </c>
      <c r="H276" s="140">
        <v>7</v>
      </c>
      <c r="I276" s="141"/>
      <c r="J276" s="142">
        <f>ROUND(I276*H276,2)</f>
        <v>0</v>
      </c>
      <c r="K276" s="138" t="s">
        <v>197</v>
      </c>
      <c r="L276" s="32"/>
      <c r="M276" s="143" t="s">
        <v>1</v>
      </c>
      <c r="N276" s="144" t="s">
        <v>41</v>
      </c>
      <c r="P276" s="145">
        <f>O276*H276</f>
        <v>0</v>
      </c>
      <c r="Q276" s="145">
        <v>0</v>
      </c>
      <c r="R276" s="145">
        <f>Q276*H276</f>
        <v>0</v>
      </c>
      <c r="S276" s="145">
        <v>0</v>
      </c>
      <c r="T276" s="146">
        <f>S276*H276</f>
        <v>0</v>
      </c>
      <c r="AR276" s="147" t="s">
        <v>217</v>
      </c>
      <c r="AT276" s="147" t="s">
        <v>193</v>
      </c>
      <c r="AU276" s="147" t="s">
        <v>85</v>
      </c>
      <c r="AY276" s="17" t="s">
        <v>190</v>
      </c>
      <c r="BE276" s="148">
        <f>IF(N276="základní",J276,0)</f>
        <v>0</v>
      </c>
      <c r="BF276" s="148">
        <f>IF(N276="snížená",J276,0)</f>
        <v>0</v>
      </c>
      <c r="BG276" s="148">
        <f>IF(N276="zákl. přenesená",J276,0)</f>
        <v>0</v>
      </c>
      <c r="BH276" s="148">
        <f>IF(N276="sníž. přenesená",J276,0)</f>
        <v>0</v>
      </c>
      <c r="BI276" s="148">
        <f>IF(N276="nulová",J276,0)</f>
        <v>0</v>
      </c>
      <c r="BJ276" s="17" t="s">
        <v>83</v>
      </c>
      <c r="BK276" s="148">
        <f>ROUND(I276*H276,2)</f>
        <v>0</v>
      </c>
      <c r="BL276" s="17" t="s">
        <v>217</v>
      </c>
      <c r="BM276" s="147" t="s">
        <v>932</v>
      </c>
    </row>
    <row r="277" spans="2:65" s="1" customFormat="1">
      <c r="B277" s="32"/>
      <c r="D277" s="149" t="s">
        <v>200</v>
      </c>
      <c r="F277" s="150" t="s">
        <v>2252</v>
      </c>
      <c r="I277" s="151"/>
      <c r="L277" s="32"/>
      <c r="M277" s="152"/>
      <c r="T277" s="56"/>
      <c r="AT277" s="17" t="s">
        <v>200</v>
      </c>
      <c r="AU277" s="17" t="s">
        <v>85</v>
      </c>
    </row>
    <row r="278" spans="2:65" s="1" customFormat="1" ht="33" customHeight="1">
      <c r="B278" s="32"/>
      <c r="C278" s="136" t="s">
        <v>327</v>
      </c>
      <c r="D278" s="136" t="s">
        <v>193</v>
      </c>
      <c r="E278" s="137" t="s">
        <v>2253</v>
      </c>
      <c r="F278" s="138" t="s">
        <v>2254</v>
      </c>
      <c r="G278" s="139" t="s">
        <v>435</v>
      </c>
      <c r="H278" s="140">
        <v>248</v>
      </c>
      <c r="I278" s="141"/>
      <c r="J278" s="142">
        <f>ROUND(I278*H278,2)</f>
        <v>0</v>
      </c>
      <c r="K278" s="138" t="s">
        <v>197</v>
      </c>
      <c r="L278" s="32"/>
      <c r="M278" s="143" t="s">
        <v>1</v>
      </c>
      <c r="N278" s="144" t="s">
        <v>41</v>
      </c>
      <c r="P278" s="145">
        <f>O278*H278</f>
        <v>0</v>
      </c>
      <c r="Q278" s="145">
        <v>0</v>
      </c>
      <c r="R278" s="145">
        <f>Q278*H278</f>
        <v>0</v>
      </c>
      <c r="S278" s="145">
        <v>0</v>
      </c>
      <c r="T278" s="146">
        <f>S278*H278</f>
        <v>0</v>
      </c>
      <c r="AR278" s="147" t="s">
        <v>217</v>
      </c>
      <c r="AT278" s="147" t="s">
        <v>193</v>
      </c>
      <c r="AU278" s="147" t="s">
        <v>85</v>
      </c>
      <c r="AY278" s="17" t="s">
        <v>190</v>
      </c>
      <c r="BE278" s="148">
        <f>IF(N278="základní",J278,0)</f>
        <v>0</v>
      </c>
      <c r="BF278" s="148">
        <f>IF(N278="snížená",J278,0)</f>
        <v>0</v>
      </c>
      <c r="BG278" s="148">
        <f>IF(N278="zákl. přenesená",J278,0)</f>
        <v>0</v>
      </c>
      <c r="BH278" s="148">
        <f>IF(N278="sníž. přenesená",J278,0)</f>
        <v>0</v>
      </c>
      <c r="BI278" s="148">
        <f>IF(N278="nulová",J278,0)</f>
        <v>0</v>
      </c>
      <c r="BJ278" s="17" t="s">
        <v>83</v>
      </c>
      <c r="BK278" s="148">
        <f>ROUND(I278*H278,2)</f>
        <v>0</v>
      </c>
      <c r="BL278" s="17" t="s">
        <v>217</v>
      </c>
      <c r="BM278" s="147" t="s">
        <v>940</v>
      </c>
    </row>
    <row r="279" spans="2:65" s="1" customFormat="1">
      <c r="B279" s="32"/>
      <c r="D279" s="149" t="s">
        <v>200</v>
      </c>
      <c r="F279" s="150" t="s">
        <v>2255</v>
      </c>
      <c r="I279" s="151"/>
      <c r="L279" s="32"/>
      <c r="M279" s="152"/>
      <c r="T279" s="56"/>
      <c r="AT279" s="17" t="s">
        <v>200</v>
      </c>
      <c r="AU279" s="17" t="s">
        <v>85</v>
      </c>
    </row>
    <row r="280" spans="2:65" s="1" customFormat="1" ht="24.2" customHeight="1">
      <c r="B280" s="32"/>
      <c r="C280" s="183" t="s">
        <v>332</v>
      </c>
      <c r="D280" s="183" t="s">
        <v>615</v>
      </c>
      <c r="E280" s="184" t="s">
        <v>2256</v>
      </c>
      <c r="F280" s="185" t="s">
        <v>2257</v>
      </c>
      <c r="G280" s="186" t="s">
        <v>435</v>
      </c>
      <c r="H280" s="187">
        <v>251.72</v>
      </c>
      <c r="I280" s="188"/>
      <c r="J280" s="189">
        <f>ROUND(I280*H280,2)</f>
        <v>0</v>
      </c>
      <c r="K280" s="185" t="s">
        <v>197</v>
      </c>
      <c r="L280" s="190"/>
      <c r="M280" s="191" t="s">
        <v>1</v>
      </c>
      <c r="N280" s="192" t="s">
        <v>41</v>
      </c>
      <c r="P280" s="145">
        <f>O280*H280</f>
        <v>0</v>
      </c>
      <c r="Q280" s="145">
        <v>0</v>
      </c>
      <c r="R280" s="145">
        <f>Q280*H280</f>
        <v>0</v>
      </c>
      <c r="S280" s="145">
        <v>0</v>
      </c>
      <c r="T280" s="146">
        <f>S280*H280</f>
        <v>0</v>
      </c>
      <c r="AR280" s="147" t="s">
        <v>500</v>
      </c>
      <c r="AT280" s="147" t="s">
        <v>615</v>
      </c>
      <c r="AU280" s="147" t="s">
        <v>85</v>
      </c>
      <c r="AY280" s="17" t="s">
        <v>190</v>
      </c>
      <c r="BE280" s="148">
        <f>IF(N280="základní",J280,0)</f>
        <v>0</v>
      </c>
      <c r="BF280" s="148">
        <f>IF(N280="snížená",J280,0)</f>
        <v>0</v>
      </c>
      <c r="BG280" s="148">
        <f>IF(N280="zákl. přenesená",J280,0)</f>
        <v>0</v>
      </c>
      <c r="BH280" s="148">
        <f>IF(N280="sníž. přenesená",J280,0)</f>
        <v>0</v>
      </c>
      <c r="BI280" s="148">
        <f>IF(N280="nulová",J280,0)</f>
        <v>0</v>
      </c>
      <c r="BJ280" s="17" t="s">
        <v>83</v>
      </c>
      <c r="BK280" s="148">
        <f>ROUND(I280*H280,2)</f>
        <v>0</v>
      </c>
      <c r="BL280" s="17" t="s">
        <v>217</v>
      </c>
      <c r="BM280" s="147" t="s">
        <v>948</v>
      </c>
    </row>
    <row r="281" spans="2:65" s="12" customFormat="1">
      <c r="B281" s="160"/>
      <c r="D281" s="153" t="s">
        <v>256</v>
      </c>
      <c r="E281" s="161" t="s">
        <v>1</v>
      </c>
      <c r="F281" s="162" t="s">
        <v>2258</v>
      </c>
      <c r="H281" s="163">
        <v>251.72</v>
      </c>
      <c r="I281" s="164"/>
      <c r="L281" s="160"/>
      <c r="M281" s="165"/>
      <c r="T281" s="166"/>
      <c r="AT281" s="161" t="s">
        <v>256</v>
      </c>
      <c r="AU281" s="161" t="s">
        <v>85</v>
      </c>
      <c r="AV281" s="12" t="s">
        <v>85</v>
      </c>
      <c r="AW281" s="12" t="s">
        <v>32</v>
      </c>
      <c r="AX281" s="12" t="s">
        <v>76</v>
      </c>
      <c r="AY281" s="161" t="s">
        <v>190</v>
      </c>
    </row>
    <row r="282" spans="2:65" s="14" customFormat="1">
      <c r="B282" s="173"/>
      <c r="D282" s="153" t="s">
        <v>256</v>
      </c>
      <c r="E282" s="174" t="s">
        <v>1</v>
      </c>
      <c r="F282" s="175" t="s">
        <v>267</v>
      </c>
      <c r="H282" s="176">
        <v>251.72</v>
      </c>
      <c r="I282" s="177"/>
      <c r="L282" s="173"/>
      <c r="M282" s="178"/>
      <c r="T282" s="179"/>
      <c r="AT282" s="174" t="s">
        <v>256</v>
      </c>
      <c r="AU282" s="174" t="s">
        <v>85</v>
      </c>
      <c r="AV282" s="14" t="s">
        <v>217</v>
      </c>
      <c r="AW282" s="14" t="s">
        <v>32</v>
      </c>
      <c r="AX282" s="14" t="s">
        <v>83</v>
      </c>
      <c r="AY282" s="174" t="s">
        <v>190</v>
      </c>
    </row>
    <row r="283" spans="2:65" s="1" customFormat="1" ht="33" customHeight="1">
      <c r="B283" s="32"/>
      <c r="C283" s="136" t="s">
        <v>310</v>
      </c>
      <c r="D283" s="136" t="s">
        <v>193</v>
      </c>
      <c r="E283" s="137" t="s">
        <v>2259</v>
      </c>
      <c r="F283" s="138" t="s">
        <v>2260</v>
      </c>
      <c r="G283" s="139" t="s">
        <v>435</v>
      </c>
      <c r="H283" s="140">
        <v>36</v>
      </c>
      <c r="I283" s="141"/>
      <c r="J283" s="142">
        <f>ROUND(I283*H283,2)</f>
        <v>0</v>
      </c>
      <c r="K283" s="138" t="s">
        <v>197</v>
      </c>
      <c r="L283" s="32"/>
      <c r="M283" s="143" t="s">
        <v>1</v>
      </c>
      <c r="N283" s="144" t="s">
        <v>41</v>
      </c>
      <c r="P283" s="145">
        <f>O283*H283</f>
        <v>0</v>
      </c>
      <c r="Q283" s="145">
        <v>0</v>
      </c>
      <c r="R283" s="145">
        <f>Q283*H283</f>
        <v>0</v>
      </c>
      <c r="S283" s="145">
        <v>0</v>
      </c>
      <c r="T283" s="146">
        <f>S283*H283</f>
        <v>0</v>
      </c>
      <c r="AR283" s="147" t="s">
        <v>217</v>
      </c>
      <c r="AT283" s="147" t="s">
        <v>193</v>
      </c>
      <c r="AU283" s="147" t="s">
        <v>85</v>
      </c>
      <c r="AY283" s="17" t="s">
        <v>190</v>
      </c>
      <c r="BE283" s="148">
        <f>IF(N283="základní",J283,0)</f>
        <v>0</v>
      </c>
      <c r="BF283" s="148">
        <f>IF(N283="snížená",J283,0)</f>
        <v>0</v>
      </c>
      <c r="BG283" s="148">
        <f>IF(N283="zákl. přenesená",J283,0)</f>
        <v>0</v>
      </c>
      <c r="BH283" s="148">
        <f>IF(N283="sníž. přenesená",J283,0)</f>
        <v>0</v>
      </c>
      <c r="BI283" s="148">
        <f>IF(N283="nulová",J283,0)</f>
        <v>0</v>
      </c>
      <c r="BJ283" s="17" t="s">
        <v>83</v>
      </c>
      <c r="BK283" s="148">
        <f>ROUND(I283*H283,2)</f>
        <v>0</v>
      </c>
      <c r="BL283" s="17" t="s">
        <v>217</v>
      </c>
      <c r="BM283" s="147" t="s">
        <v>971</v>
      </c>
    </row>
    <row r="284" spans="2:65" s="1" customFormat="1">
      <c r="B284" s="32"/>
      <c r="D284" s="149" t="s">
        <v>200</v>
      </c>
      <c r="F284" s="150" t="s">
        <v>2261</v>
      </c>
      <c r="I284" s="151"/>
      <c r="L284" s="32"/>
      <c r="M284" s="152"/>
      <c r="T284" s="56"/>
      <c r="AT284" s="17" t="s">
        <v>200</v>
      </c>
      <c r="AU284" s="17" t="s">
        <v>85</v>
      </c>
    </row>
    <row r="285" spans="2:65" s="1" customFormat="1" ht="24.2" customHeight="1">
      <c r="B285" s="32"/>
      <c r="C285" s="183" t="s">
        <v>337</v>
      </c>
      <c r="D285" s="183" t="s">
        <v>615</v>
      </c>
      <c r="E285" s="184" t="s">
        <v>2262</v>
      </c>
      <c r="F285" s="185" t="s">
        <v>2263</v>
      </c>
      <c r="G285" s="186" t="s">
        <v>435</v>
      </c>
      <c r="H285" s="187">
        <v>36.54</v>
      </c>
      <c r="I285" s="188"/>
      <c r="J285" s="189">
        <f>ROUND(I285*H285,2)</f>
        <v>0</v>
      </c>
      <c r="K285" s="185" t="s">
        <v>197</v>
      </c>
      <c r="L285" s="190"/>
      <c r="M285" s="191" t="s">
        <v>1</v>
      </c>
      <c r="N285" s="192" t="s">
        <v>41</v>
      </c>
      <c r="P285" s="145">
        <f>O285*H285</f>
        <v>0</v>
      </c>
      <c r="Q285" s="145">
        <v>0</v>
      </c>
      <c r="R285" s="145">
        <f>Q285*H285</f>
        <v>0</v>
      </c>
      <c r="S285" s="145">
        <v>0</v>
      </c>
      <c r="T285" s="146">
        <f>S285*H285</f>
        <v>0</v>
      </c>
      <c r="AR285" s="147" t="s">
        <v>500</v>
      </c>
      <c r="AT285" s="147" t="s">
        <v>615</v>
      </c>
      <c r="AU285" s="147" t="s">
        <v>85</v>
      </c>
      <c r="AY285" s="17" t="s">
        <v>190</v>
      </c>
      <c r="BE285" s="148">
        <f>IF(N285="základní",J285,0)</f>
        <v>0</v>
      </c>
      <c r="BF285" s="148">
        <f>IF(N285="snížená",J285,0)</f>
        <v>0</v>
      </c>
      <c r="BG285" s="148">
        <f>IF(N285="zákl. přenesená",J285,0)</f>
        <v>0</v>
      </c>
      <c r="BH285" s="148">
        <f>IF(N285="sníž. přenesená",J285,0)</f>
        <v>0</v>
      </c>
      <c r="BI285" s="148">
        <f>IF(N285="nulová",J285,0)</f>
        <v>0</v>
      </c>
      <c r="BJ285" s="17" t="s">
        <v>83</v>
      </c>
      <c r="BK285" s="148">
        <f>ROUND(I285*H285,2)</f>
        <v>0</v>
      </c>
      <c r="BL285" s="17" t="s">
        <v>217</v>
      </c>
      <c r="BM285" s="147" t="s">
        <v>981</v>
      </c>
    </row>
    <row r="286" spans="2:65" s="12" customFormat="1">
      <c r="B286" s="160"/>
      <c r="D286" s="153" t="s">
        <v>256</v>
      </c>
      <c r="E286" s="161" t="s">
        <v>1</v>
      </c>
      <c r="F286" s="162" t="s">
        <v>2264</v>
      </c>
      <c r="H286" s="163">
        <v>36.54</v>
      </c>
      <c r="I286" s="164"/>
      <c r="L286" s="160"/>
      <c r="M286" s="165"/>
      <c r="T286" s="166"/>
      <c r="AT286" s="161" t="s">
        <v>256</v>
      </c>
      <c r="AU286" s="161" t="s">
        <v>85</v>
      </c>
      <c r="AV286" s="12" t="s">
        <v>85</v>
      </c>
      <c r="AW286" s="12" t="s">
        <v>32</v>
      </c>
      <c r="AX286" s="12" t="s">
        <v>76</v>
      </c>
      <c r="AY286" s="161" t="s">
        <v>190</v>
      </c>
    </row>
    <row r="287" spans="2:65" s="14" customFormat="1">
      <c r="B287" s="173"/>
      <c r="D287" s="153" t="s">
        <v>256</v>
      </c>
      <c r="E287" s="174" t="s">
        <v>1</v>
      </c>
      <c r="F287" s="175" t="s">
        <v>267</v>
      </c>
      <c r="H287" s="176">
        <v>36.54</v>
      </c>
      <c r="I287" s="177"/>
      <c r="L287" s="173"/>
      <c r="M287" s="178"/>
      <c r="T287" s="179"/>
      <c r="AT287" s="174" t="s">
        <v>256</v>
      </c>
      <c r="AU287" s="174" t="s">
        <v>85</v>
      </c>
      <c r="AV287" s="14" t="s">
        <v>217</v>
      </c>
      <c r="AW287" s="14" t="s">
        <v>32</v>
      </c>
      <c r="AX287" s="14" t="s">
        <v>83</v>
      </c>
      <c r="AY287" s="174" t="s">
        <v>190</v>
      </c>
    </row>
    <row r="288" spans="2:65" s="1" customFormat="1" ht="24.2" customHeight="1">
      <c r="B288" s="32"/>
      <c r="C288" s="136" t="s">
        <v>360</v>
      </c>
      <c r="D288" s="136" t="s">
        <v>193</v>
      </c>
      <c r="E288" s="137" t="s">
        <v>893</v>
      </c>
      <c r="F288" s="138" t="s">
        <v>2265</v>
      </c>
      <c r="G288" s="139" t="s">
        <v>271</v>
      </c>
      <c r="H288" s="140">
        <v>23</v>
      </c>
      <c r="I288" s="141"/>
      <c r="J288" s="142">
        <f>ROUND(I288*H288,2)</f>
        <v>0</v>
      </c>
      <c r="K288" s="138" t="s">
        <v>197</v>
      </c>
      <c r="L288" s="32"/>
      <c r="M288" s="143" t="s">
        <v>1</v>
      </c>
      <c r="N288" s="144" t="s">
        <v>41</v>
      </c>
      <c r="P288" s="145">
        <f>O288*H288</f>
        <v>0</v>
      </c>
      <c r="Q288" s="145">
        <v>0</v>
      </c>
      <c r="R288" s="145">
        <f>Q288*H288</f>
        <v>0</v>
      </c>
      <c r="S288" s="145">
        <v>0</v>
      </c>
      <c r="T288" s="146">
        <f>S288*H288</f>
        <v>0</v>
      </c>
      <c r="AR288" s="147" t="s">
        <v>217</v>
      </c>
      <c r="AT288" s="147" t="s">
        <v>193</v>
      </c>
      <c r="AU288" s="147" t="s">
        <v>85</v>
      </c>
      <c r="AY288" s="17" t="s">
        <v>190</v>
      </c>
      <c r="BE288" s="148">
        <f>IF(N288="základní",J288,0)</f>
        <v>0</v>
      </c>
      <c r="BF288" s="148">
        <f>IF(N288="snížená",J288,0)</f>
        <v>0</v>
      </c>
      <c r="BG288" s="148">
        <f>IF(N288="zákl. přenesená",J288,0)</f>
        <v>0</v>
      </c>
      <c r="BH288" s="148">
        <f>IF(N288="sníž. přenesená",J288,0)</f>
        <v>0</v>
      </c>
      <c r="BI288" s="148">
        <f>IF(N288="nulová",J288,0)</f>
        <v>0</v>
      </c>
      <c r="BJ288" s="17" t="s">
        <v>83</v>
      </c>
      <c r="BK288" s="148">
        <f>ROUND(I288*H288,2)</f>
        <v>0</v>
      </c>
      <c r="BL288" s="17" t="s">
        <v>217</v>
      </c>
      <c r="BM288" s="147" t="s">
        <v>991</v>
      </c>
    </row>
    <row r="289" spans="2:65" s="1" customFormat="1">
      <c r="B289" s="32"/>
      <c r="D289" s="149" t="s">
        <v>200</v>
      </c>
      <c r="F289" s="150" t="s">
        <v>896</v>
      </c>
      <c r="I289" s="151"/>
      <c r="L289" s="32"/>
      <c r="M289" s="152"/>
      <c r="T289" s="56"/>
      <c r="AT289" s="17" t="s">
        <v>200</v>
      </c>
      <c r="AU289" s="17" t="s">
        <v>85</v>
      </c>
    </row>
    <row r="290" spans="2:65" s="1" customFormat="1" ht="16.5" customHeight="1">
      <c r="B290" s="32"/>
      <c r="C290" s="183" t="s">
        <v>372</v>
      </c>
      <c r="D290" s="183" t="s">
        <v>615</v>
      </c>
      <c r="E290" s="184" t="s">
        <v>2266</v>
      </c>
      <c r="F290" s="185" t="s">
        <v>2267</v>
      </c>
      <c r="G290" s="186" t="s">
        <v>271</v>
      </c>
      <c r="H290" s="187">
        <v>18.27</v>
      </c>
      <c r="I290" s="188"/>
      <c r="J290" s="189">
        <f>ROUND(I290*H290,2)</f>
        <v>0</v>
      </c>
      <c r="K290" s="185" t="s">
        <v>1</v>
      </c>
      <c r="L290" s="190"/>
      <c r="M290" s="191" t="s">
        <v>1</v>
      </c>
      <c r="N290" s="192" t="s">
        <v>41</v>
      </c>
      <c r="P290" s="145">
        <f>O290*H290</f>
        <v>0</v>
      </c>
      <c r="Q290" s="145">
        <v>0</v>
      </c>
      <c r="R290" s="145">
        <f>Q290*H290</f>
        <v>0</v>
      </c>
      <c r="S290" s="145">
        <v>0</v>
      </c>
      <c r="T290" s="146">
        <f>S290*H290</f>
        <v>0</v>
      </c>
      <c r="AR290" s="147" t="s">
        <v>500</v>
      </c>
      <c r="AT290" s="147" t="s">
        <v>615</v>
      </c>
      <c r="AU290" s="147" t="s">
        <v>85</v>
      </c>
      <c r="AY290" s="17" t="s">
        <v>190</v>
      </c>
      <c r="BE290" s="148">
        <f>IF(N290="základní",J290,0)</f>
        <v>0</v>
      </c>
      <c r="BF290" s="148">
        <f>IF(N290="snížená",J290,0)</f>
        <v>0</v>
      </c>
      <c r="BG290" s="148">
        <f>IF(N290="zákl. přenesená",J290,0)</f>
        <v>0</v>
      </c>
      <c r="BH290" s="148">
        <f>IF(N290="sníž. přenesená",J290,0)</f>
        <v>0</v>
      </c>
      <c r="BI290" s="148">
        <f>IF(N290="nulová",J290,0)</f>
        <v>0</v>
      </c>
      <c r="BJ290" s="17" t="s">
        <v>83</v>
      </c>
      <c r="BK290" s="148">
        <f>ROUND(I290*H290,2)</f>
        <v>0</v>
      </c>
      <c r="BL290" s="17" t="s">
        <v>217</v>
      </c>
      <c r="BM290" s="147" t="s">
        <v>1001</v>
      </c>
    </row>
    <row r="291" spans="2:65" s="12" customFormat="1">
      <c r="B291" s="160"/>
      <c r="D291" s="153" t="s">
        <v>256</v>
      </c>
      <c r="E291" s="161" t="s">
        <v>1</v>
      </c>
      <c r="F291" s="162" t="s">
        <v>2268</v>
      </c>
      <c r="H291" s="163">
        <v>18.27</v>
      </c>
      <c r="I291" s="164"/>
      <c r="L291" s="160"/>
      <c r="M291" s="165"/>
      <c r="T291" s="166"/>
      <c r="AT291" s="161" t="s">
        <v>256</v>
      </c>
      <c r="AU291" s="161" t="s">
        <v>85</v>
      </c>
      <c r="AV291" s="12" t="s">
        <v>85</v>
      </c>
      <c r="AW291" s="12" t="s">
        <v>32</v>
      </c>
      <c r="AX291" s="12" t="s">
        <v>76</v>
      </c>
      <c r="AY291" s="161" t="s">
        <v>190</v>
      </c>
    </row>
    <row r="292" spans="2:65" s="14" customFormat="1">
      <c r="B292" s="173"/>
      <c r="D292" s="153" t="s">
        <v>256</v>
      </c>
      <c r="E292" s="174" t="s">
        <v>1</v>
      </c>
      <c r="F292" s="175" t="s">
        <v>267</v>
      </c>
      <c r="H292" s="176">
        <v>18.27</v>
      </c>
      <c r="I292" s="177"/>
      <c r="L292" s="173"/>
      <c r="M292" s="178"/>
      <c r="T292" s="179"/>
      <c r="AT292" s="174" t="s">
        <v>256</v>
      </c>
      <c r="AU292" s="174" t="s">
        <v>85</v>
      </c>
      <c r="AV292" s="14" t="s">
        <v>217</v>
      </c>
      <c r="AW292" s="14" t="s">
        <v>32</v>
      </c>
      <c r="AX292" s="14" t="s">
        <v>83</v>
      </c>
      <c r="AY292" s="174" t="s">
        <v>190</v>
      </c>
    </row>
    <row r="293" spans="2:65" s="1" customFormat="1" ht="24.2" customHeight="1">
      <c r="B293" s="32"/>
      <c r="C293" s="183" t="s">
        <v>447</v>
      </c>
      <c r="D293" s="183" t="s">
        <v>615</v>
      </c>
      <c r="E293" s="184" t="s">
        <v>2269</v>
      </c>
      <c r="F293" s="185" t="s">
        <v>2270</v>
      </c>
      <c r="G293" s="186" t="s">
        <v>271</v>
      </c>
      <c r="H293" s="187">
        <v>5.0750000000000002</v>
      </c>
      <c r="I293" s="188"/>
      <c r="J293" s="189">
        <f>ROUND(I293*H293,2)</f>
        <v>0</v>
      </c>
      <c r="K293" s="185" t="s">
        <v>197</v>
      </c>
      <c r="L293" s="190"/>
      <c r="M293" s="191" t="s">
        <v>1</v>
      </c>
      <c r="N293" s="192" t="s">
        <v>41</v>
      </c>
      <c r="P293" s="145">
        <f>O293*H293</f>
        <v>0</v>
      </c>
      <c r="Q293" s="145">
        <v>0</v>
      </c>
      <c r="R293" s="145">
        <f>Q293*H293</f>
        <v>0</v>
      </c>
      <c r="S293" s="145">
        <v>0</v>
      </c>
      <c r="T293" s="146">
        <f>S293*H293</f>
        <v>0</v>
      </c>
      <c r="AR293" s="147" t="s">
        <v>500</v>
      </c>
      <c r="AT293" s="147" t="s">
        <v>615</v>
      </c>
      <c r="AU293" s="147" t="s">
        <v>85</v>
      </c>
      <c r="AY293" s="17" t="s">
        <v>190</v>
      </c>
      <c r="BE293" s="148">
        <f>IF(N293="základní",J293,0)</f>
        <v>0</v>
      </c>
      <c r="BF293" s="148">
        <f>IF(N293="snížená",J293,0)</f>
        <v>0</v>
      </c>
      <c r="BG293" s="148">
        <f>IF(N293="zákl. přenesená",J293,0)</f>
        <v>0</v>
      </c>
      <c r="BH293" s="148">
        <f>IF(N293="sníž. přenesená",J293,0)</f>
        <v>0</v>
      </c>
      <c r="BI293" s="148">
        <f>IF(N293="nulová",J293,0)</f>
        <v>0</v>
      </c>
      <c r="BJ293" s="17" t="s">
        <v>83</v>
      </c>
      <c r="BK293" s="148">
        <f>ROUND(I293*H293,2)</f>
        <v>0</v>
      </c>
      <c r="BL293" s="17" t="s">
        <v>217</v>
      </c>
      <c r="BM293" s="147" t="s">
        <v>1015</v>
      </c>
    </row>
    <row r="294" spans="2:65" s="12" customFormat="1">
      <c r="B294" s="160"/>
      <c r="D294" s="153" t="s">
        <v>256</v>
      </c>
      <c r="E294" s="161" t="s">
        <v>1</v>
      </c>
      <c r="F294" s="162" t="s">
        <v>2271</v>
      </c>
      <c r="H294" s="163">
        <v>5.0750000000000002</v>
      </c>
      <c r="I294" s="164"/>
      <c r="L294" s="160"/>
      <c r="M294" s="165"/>
      <c r="T294" s="166"/>
      <c r="AT294" s="161" t="s">
        <v>256</v>
      </c>
      <c r="AU294" s="161" t="s">
        <v>85</v>
      </c>
      <c r="AV294" s="12" t="s">
        <v>85</v>
      </c>
      <c r="AW294" s="12" t="s">
        <v>32</v>
      </c>
      <c r="AX294" s="12" t="s">
        <v>76</v>
      </c>
      <c r="AY294" s="161" t="s">
        <v>190</v>
      </c>
    </row>
    <row r="295" spans="2:65" s="14" customFormat="1">
      <c r="B295" s="173"/>
      <c r="D295" s="153" t="s">
        <v>256</v>
      </c>
      <c r="E295" s="174" t="s">
        <v>1</v>
      </c>
      <c r="F295" s="175" t="s">
        <v>267</v>
      </c>
      <c r="H295" s="176">
        <v>5.0750000000000002</v>
      </c>
      <c r="I295" s="177"/>
      <c r="L295" s="173"/>
      <c r="M295" s="178"/>
      <c r="T295" s="179"/>
      <c r="AT295" s="174" t="s">
        <v>256</v>
      </c>
      <c r="AU295" s="174" t="s">
        <v>85</v>
      </c>
      <c r="AV295" s="14" t="s">
        <v>217</v>
      </c>
      <c r="AW295" s="14" t="s">
        <v>32</v>
      </c>
      <c r="AX295" s="14" t="s">
        <v>83</v>
      </c>
      <c r="AY295" s="174" t="s">
        <v>190</v>
      </c>
    </row>
    <row r="296" spans="2:65" s="1" customFormat="1" ht="24.2" customHeight="1">
      <c r="B296" s="32"/>
      <c r="C296" s="136" t="s">
        <v>452</v>
      </c>
      <c r="D296" s="136" t="s">
        <v>193</v>
      </c>
      <c r="E296" s="137" t="s">
        <v>2272</v>
      </c>
      <c r="F296" s="138" t="s">
        <v>2273</v>
      </c>
      <c r="G296" s="139" t="s">
        <v>271</v>
      </c>
      <c r="H296" s="140">
        <v>2</v>
      </c>
      <c r="I296" s="141"/>
      <c r="J296" s="142">
        <f>ROUND(I296*H296,2)</f>
        <v>0</v>
      </c>
      <c r="K296" s="138" t="s">
        <v>197</v>
      </c>
      <c r="L296" s="32"/>
      <c r="M296" s="143" t="s">
        <v>1</v>
      </c>
      <c r="N296" s="144" t="s">
        <v>41</v>
      </c>
      <c r="P296" s="145">
        <f>O296*H296</f>
        <v>0</v>
      </c>
      <c r="Q296" s="145">
        <v>0</v>
      </c>
      <c r="R296" s="145">
        <f>Q296*H296</f>
        <v>0</v>
      </c>
      <c r="S296" s="145">
        <v>0</v>
      </c>
      <c r="T296" s="146">
        <f>S296*H296</f>
        <v>0</v>
      </c>
      <c r="AR296" s="147" t="s">
        <v>217</v>
      </c>
      <c r="AT296" s="147" t="s">
        <v>193</v>
      </c>
      <c r="AU296" s="147" t="s">
        <v>85</v>
      </c>
      <c r="AY296" s="17" t="s">
        <v>190</v>
      </c>
      <c r="BE296" s="148">
        <f>IF(N296="základní",J296,0)</f>
        <v>0</v>
      </c>
      <c r="BF296" s="148">
        <f>IF(N296="snížená",J296,0)</f>
        <v>0</v>
      </c>
      <c r="BG296" s="148">
        <f>IF(N296="zákl. přenesená",J296,0)</f>
        <v>0</v>
      </c>
      <c r="BH296" s="148">
        <f>IF(N296="sníž. přenesená",J296,0)</f>
        <v>0</v>
      </c>
      <c r="BI296" s="148">
        <f>IF(N296="nulová",J296,0)</f>
        <v>0</v>
      </c>
      <c r="BJ296" s="17" t="s">
        <v>83</v>
      </c>
      <c r="BK296" s="148">
        <f>ROUND(I296*H296,2)</f>
        <v>0</v>
      </c>
      <c r="BL296" s="17" t="s">
        <v>217</v>
      </c>
      <c r="BM296" s="147" t="s">
        <v>1027</v>
      </c>
    </row>
    <row r="297" spans="2:65" s="1" customFormat="1">
      <c r="B297" s="32"/>
      <c r="D297" s="149" t="s">
        <v>200</v>
      </c>
      <c r="F297" s="150" t="s">
        <v>2274</v>
      </c>
      <c r="I297" s="151"/>
      <c r="L297" s="32"/>
      <c r="M297" s="152"/>
      <c r="T297" s="56"/>
      <c r="AT297" s="17" t="s">
        <v>200</v>
      </c>
      <c r="AU297" s="17" t="s">
        <v>85</v>
      </c>
    </row>
    <row r="298" spans="2:65" s="1" customFormat="1" ht="37.9" customHeight="1">
      <c r="B298" s="32"/>
      <c r="C298" s="183" t="s">
        <v>439</v>
      </c>
      <c r="D298" s="183" t="s">
        <v>615</v>
      </c>
      <c r="E298" s="184" t="s">
        <v>2275</v>
      </c>
      <c r="F298" s="185" t="s">
        <v>2276</v>
      </c>
      <c r="G298" s="186" t="s">
        <v>271</v>
      </c>
      <c r="H298" s="187">
        <v>2.0299999999999998</v>
      </c>
      <c r="I298" s="188"/>
      <c r="J298" s="189">
        <f>ROUND(I298*H298,2)</f>
        <v>0</v>
      </c>
      <c r="K298" s="185" t="s">
        <v>197</v>
      </c>
      <c r="L298" s="190"/>
      <c r="M298" s="191" t="s">
        <v>1</v>
      </c>
      <c r="N298" s="192" t="s">
        <v>41</v>
      </c>
      <c r="P298" s="145">
        <f>O298*H298</f>
        <v>0</v>
      </c>
      <c r="Q298" s="145">
        <v>0</v>
      </c>
      <c r="R298" s="145">
        <f>Q298*H298</f>
        <v>0</v>
      </c>
      <c r="S298" s="145">
        <v>0</v>
      </c>
      <c r="T298" s="146">
        <f>S298*H298</f>
        <v>0</v>
      </c>
      <c r="AR298" s="147" t="s">
        <v>500</v>
      </c>
      <c r="AT298" s="147" t="s">
        <v>615</v>
      </c>
      <c r="AU298" s="147" t="s">
        <v>85</v>
      </c>
      <c r="AY298" s="17" t="s">
        <v>190</v>
      </c>
      <c r="BE298" s="148">
        <f>IF(N298="základní",J298,0)</f>
        <v>0</v>
      </c>
      <c r="BF298" s="148">
        <f>IF(N298="snížená",J298,0)</f>
        <v>0</v>
      </c>
      <c r="BG298" s="148">
        <f>IF(N298="zákl. přenesená",J298,0)</f>
        <v>0</v>
      </c>
      <c r="BH298" s="148">
        <f>IF(N298="sníž. přenesená",J298,0)</f>
        <v>0</v>
      </c>
      <c r="BI298" s="148">
        <f>IF(N298="nulová",J298,0)</f>
        <v>0</v>
      </c>
      <c r="BJ298" s="17" t="s">
        <v>83</v>
      </c>
      <c r="BK298" s="148">
        <f>ROUND(I298*H298,2)</f>
        <v>0</v>
      </c>
      <c r="BL298" s="17" t="s">
        <v>217</v>
      </c>
      <c r="BM298" s="147" t="s">
        <v>98</v>
      </c>
    </row>
    <row r="299" spans="2:65" s="12" customFormat="1">
      <c r="B299" s="160"/>
      <c r="D299" s="153" t="s">
        <v>256</v>
      </c>
      <c r="E299" s="161" t="s">
        <v>1</v>
      </c>
      <c r="F299" s="162" t="s">
        <v>2277</v>
      </c>
      <c r="H299" s="163">
        <v>2.0299999999999998</v>
      </c>
      <c r="I299" s="164"/>
      <c r="L299" s="160"/>
      <c r="M299" s="165"/>
      <c r="T299" s="166"/>
      <c r="AT299" s="161" t="s">
        <v>256</v>
      </c>
      <c r="AU299" s="161" t="s">
        <v>85</v>
      </c>
      <c r="AV299" s="12" t="s">
        <v>85</v>
      </c>
      <c r="AW299" s="12" t="s">
        <v>32</v>
      </c>
      <c r="AX299" s="12" t="s">
        <v>76</v>
      </c>
      <c r="AY299" s="161" t="s">
        <v>190</v>
      </c>
    </row>
    <row r="300" spans="2:65" s="14" customFormat="1">
      <c r="B300" s="173"/>
      <c r="D300" s="153" t="s">
        <v>256</v>
      </c>
      <c r="E300" s="174" t="s">
        <v>1</v>
      </c>
      <c r="F300" s="175" t="s">
        <v>267</v>
      </c>
      <c r="H300" s="176">
        <v>2.0299999999999998</v>
      </c>
      <c r="I300" s="177"/>
      <c r="L300" s="173"/>
      <c r="M300" s="178"/>
      <c r="T300" s="179"/>
      <c r="AT300" s="174" t="s">
        <v>256</v>
      </c>
      <c r="AU300" s="174" t="s">
        <v>85</v>
      </c>
      <c r="AV300" s="14" t="s">
        <v>217</v>
      </c>
      <c r="AW300" s="14" t="s">
        <v>32</v>
      </c>
      <c r="AX300" s="14" t="s">
        <v>83</v>
      </c>
      <c r="AY300" s="174" t="s">
        <v>190</v>
      </c>
    </row>
    <row r="301" spans="2:65" s="1" customFormat="1" ht="24.2" customHeight="1">
      <c r="B301" s="32"/>
      <c r="C301" s="136" t="s">
        <v>425</v>
      </c>
      <c r="D301" s="136" t="s">
        <v>193</v>
      </c>
      <c r="E301" s="137" t="s">
        <v>2278</v>
      </c>
      <c r="F301" s="138" t="s">
        <v>2279</v>
      </c>
      <c r="G301" s="139" t="s">
        <v>271</v>
      </c>
      <c r="H301" s="140">
        <v>7</v>
      </c>
      <c r="I301" s="141"/>
      <c r="J301" s="142">
        <f>ROUND(I301*H301,2)</f>
        <v>0</v>
      </c>
      <c r="K301" s="138" t="s">
        <v>197</v>
      </c>
      <c r="L301" s="32"/>
      <c r="M301" s="143" t="s">
        <v>1</v>
      </c>
      <c r="N301" s="144" t="s">
        <v>41</v>
      </c>
      <c r="P301" s="145">
        <f>O301*H301</f>
        <v>0</v>
      </c>
      <c r="Q301" s="145">
        <v>0</v>
      </c>
      <c r="R301" s="145">
        <f>Q301*H301</f>
        <v>0</v>
      </c>
      <c r="S301" s="145">
        <v>0</v>
      </c>
      <c r="T301" s="146">
        <f>S301*H301</f>
        <v>0</v>
      </c>
      <c r="AR301" s="147" t="s">
        <v>217</v>
      </c>
      <c r="AT301" s="147" t="s">
        <v>193</v>
      </c>
      <c r="AU301" s="147" t="s">
        <v>85</v>
      </c>
      <c r="AY301" s="17" t="s">
        <v>190</v>
      </c>
      <c r="BE301" s="148">
        <f>IF(N301="základní",J301,0)</f>
        <v>0</v>
      </c>
      <c r="BF301" s="148">
        <f>IF(N301="snížená",J301,0)</f>
        <v>0</v>
      </c>
      <c r="BG301" s="148">
        <f>IF(N301="zákl. přenesená",J301,0)</f>
        <v>0</v>
      </c>
      <c r="BH301" s="148">
        <f>IF(N301="sníž. přenesená",J301,0)</f>
        <v>0</v>
      </c>
      <c r="BI301" s="148">
        <f>IF(N301="nulová",J301,0)</f>
        <v>0</v>
      </c>
      <c r="BJ301" s="17" t="s">
        <v>83</v>
      </c>
      <c r="BK301" s="148">
        <f>ROUND(I301*H301,2)</f>
        <v>0</v>
      </c>
      <c r="BL301" s="17" t="s">
        <v>217</v>
      </c>
      <c r="BM301" s="147" t="s">
        <v>1050</v>
      </c>
    </row>
    <row r="302" spans="2:65" s="1" customFormat="1">
      <c r="B302" s="32"/>
      <c r="D302" s="149" t="s">
        <v>200</v>
      </c>
      <c r="F302" s="150" t="s">
        <v>2280</v>
      </c>
      <c r="I302" s="151"/>
      <c r="L302" s="32"/>
      <c r="M302" s="152"/>
      <c r="T302" s="56"/>
      <c r="AT302" s="17" t="s">
        <v>200</v>
      </c>
      <c r="AU302" s="17" t="s">
        <v>85</v>
      </c>
    </row>
    <row r="303" spans="2:65" s="1" customFormat="1" ht="16.5" customHeight="1">
      <c r="B303" s="32"/>
      <c r="C303" s="183" t="s">
        <v>757</v>
      </c>
      <c r="D303" s="183" t="s">
        <v>615</v>
      </c>
      <c r="E303" s="184" t="s">
        <v>2281</v>
      </c>
      <c r="F303" s="185" t="s">
        <v>2282</v>
      </c>
      <c r="G303" s="186" t="s">
        <v>271</v>
      </c>
      <c r="H303" s="187">
        <v>3.0449999999999999</v>
      </c>
      <c r="I303" s="188"/>
      <c r="J303" s="189">
        <f>ROUND(I303*H303,2)</f>
        <v>0</v>
      </c>
      <c r="K303" s="185" t="s">
        <v>1</v>
      </c>
      <c r="L303" s="190"/>
      <c r="M303" s="191" t="s">
        <v>1</v>
      </c>
      <c r="N303" s="192" t="s">
        <v>41</v>
      </c>
      <c r="P303" s="145">
        <f>O303*H303</f>
        <v>0</v>
      </c>
      <c r="Q303" s="145">
        <v>0</v>
      </c>
      <c r="R303" s="145">
        <f>Q303*H303</f>
        <v>0</v>
      </c>
      <c r="S303" s="145">
        <v>0</v>
      </c>
      <c r="T303" s="146">
        <f>S303*H303</f>
        <v>0</v>
      </c>
      <c r="AR303" s="147" t="s">
        <v>500</v>
      </c>
      <c r="AT303" s="147" t="s">
        <v>615</v>
      </c>
      <c r="AU303" s="147" t="s">
        <v>85</v>
      </c>
      <c r="AY303" s="17" t="s">
        <v>190</v>
      </c>
      <c r="BE303" s="148">
        <f>IF(N303="základní",J303,0)</f>
        <v>0</v>
      </c>
      <c r="BF303" s="148">
        <f>IF(N303="snížená",J303,0)</f>
        <v>0</v>
      </c>
      <c r="BG303" s="148">
        <f>IF(N303="zákl. přenesená",J303,0)</f>
        <v>0</v>
      </c>
      <c r="BH303" s="148">
        <f>IF(N303="sníž. přenesená",J303,0)</f>
        <v>0</v>
      </c>
      <c r="BI303" s="148">
        <f>IF(N303="nulová",J303,0)</f>
        <v>0</v>
      </c>
      <c r="BJ303" s="17" t="s">
        <v>83</v>
      </c>
      <c r="BK303" s="148">
        <f>ROUND(I303*H303,2)</f>
        <v>0</v>
      </c>
      <c r="BL303" s="17" t="s">
        <v>217</v>
      </c>
      <c r="BM303" s="147" t="s">
        <v>1064</v>
      </c>
    </row>
    <row r="304" spans="2:65" s="12" customFormat="1">
      <c r="B304" s="160"/>
      <c r="D304" s="153" t="s">
        <v>256</v>
      </c>
      <c r="E304" s="161" t="s">
        <v>1</v>
      </c>
      <c r="F304" s="162" t="s">
        <v>2283</v>
      </c>
      <c r="H304" s="163">
        <v>3.0449999999999999</v>
      </c>
      <c r="I304" s="164"/>
      <c r="L304" s="160"/>
      <c r="M304" s="165"/>
      <c r="T304" s="166"/>
      <c r="AT304" s="161" t="s">
        <v>256</v>
      </c>
      <c r="AU304" s="161" t="s">
        <v>85</v>
      </c>
      <c r="AV304" s="12" t="s">
        <v>85</v>
      </c>
      <c r="AW304" s="12" t="s">
        <v>32</v>
      </c>
      <c r="AX304" s="12" t="s">
        <v>76</v>
      </c>
      <c r="AY304" s="161" t="s">
        <v>190</v>
      </c>
    </row>
    <row r="305" spans="2:65" s="14" customFormat="1">
      <c r="B305" s="173"/>
      <c r="D305" s="153" t="s">
        <v>256</v>
      </c>
      <c r="E305" s="174" t="s">
        <v>1</v>
      </c>
      <c r="F305" s="175" t="s">
        <v>267</v>
      </c>
      <c r="H305" s="176">
        <v>3.0449999999999999</v>
      </c>
      <c r="I305" s="177"/>
      <c r="L305" s="173"/>
      <c r="M305" s="178"/>
      <c r="T305" s="179"/>
      <c r="AT305" s="174" t="s">
        <v>256</v>
      </c>
      <c r="AU305" s="174" t="s">
        <v>85</v>
      </c>
      <c r="AV305" s="14" t="s">
        <v>217</v>
      </c>
      <c r="AW305" s="14" t="s">
        <v>32</v>
      </c>
      <c r="AX305" s="14" t="s">
        <v>83</v>
      </c>
      <c r="AY305" s="174" t="s">
        <v>190</v>
      </c>
    </row>
    <row r="306" spans="2:65" s="1" customFormat="1" ht="24.2" customHeight="1">
      <c r="B306" s="32"/>
      <c r="C306" s="183" t="s">
        <v>432</v>
      </c>
      <c r="D306" s="183" t="s">
        <v>615</v>
      </c>
      <c r="E306" s="184" t="s">
        <v>2284</v>
      </c>
      <c r="F306" s="185" t="s">
        <v>2285</v>
      </c>
      <c r="G306" s="186" t="s">
        <v>271</v>
      </c>
      <c r="H306" s="187">
        <v>2.0299999999999998</v>
      </c>
      <c r="I306" s="188"/>
      <c r="J306" s="189">
        <f>ROUND(I306*H306,2)</f>
        <v>0</v>
      </c>
      <c r="K306" s="185" t="s">
        <v>197</v>
      </c>
      <c r="L306" s="190"/>
      <c r="M306" s="191" t="s">
        <v>1</v>
      </c>
      <c r="N306" s="192" t="s">
        <v>41</v>
      </c>
      <c r="P306" s="145">
        <f>O306*H306</f>
        <v>0</v>
      </c>
      <c r="Q306" s="145">
        <v>0</v>
      </c>
      <c r="R306" s="145">
        <f>Q306*H306</f>
        <v>0</v>
      </c>
      <c r="S306" s="145">
        <v>0</v>
      </c>
      <c r="T306" s="146">
        <f>S306*H306</f>
        <v>0</v>
      </c>
      <c r="AR306" s="147" t="s">
        <v>500</v>
      </c>
      <c r="AT306" s="147" t="s">
        <v>615</v>
      </c>
      <c r="AU306" s="147" t="s">
        <v>85</v>
      </c>
      <c r="AY306" s="17" t="s">
        <v>190</v>
      </c>
      <c r="BE306" s="148">
        <f>IF(N306="základní",J306,0)</f>
        <v>0</v>
      </c>
      <c r="BF306" s="148">
        <f>IF(N306="snížená",J306,0)</f>
        <v>0</v>
      </c>
      <c r="BG306" s="148">
        <f>IF(N306="zákl. přenesená",J306,0)</f>
        <v>0</v>
      </c>
      <c r="BH306" s="148">
        <f>IF(N306="sníž. přenesená",J306,0)</f>
        <v>0</v>
      </c>
      <c r="BI306" s="148">
        <f>IF(N306="nulová",J306,0)</f>
        <v>0</v>
      </c>
      <c r="BJ306" s="17" t="s">
        <v>83</v>
      </c>
      <c r="BK306" s="148">
        <f>ROUND(I306*H306,2)</f>
        <v>0</v>
      </c>
      <c r="BL306" s="17" t="s">
        <v>217</v>
      </c>
      <c r="BM306" s="147" t="s">
        <v>1075</v>
      </c>
    </row>
    <row r="307" spans="2:65" s="12" customFormat="1">
      <c r="B307" s="160"/>
      <c r="D307" s="153" t="s">
        <v>256</v>
      </c>
      <c r="E307" s="161" t="s">
        <v>1</v>
      </c>
      <c r="F307" s="162" t="s">
        <v>2277</v>
      </c>
      <c r="H307" s="163">
        <v>2.0299999999999998</v>
      </c>
      <c r="I307" s="164"/>
      <c r="L307" s="160"/>
      <c r="M307" s="165"/>
      <c r="T307" s="166"/>
      <c r="AT307" s="161" t="s">
        <v>256</v>
      </c>
      <c r="AU307" s="161" t="s">
        <v>85</v>
      </c>
      <c r="AV307" s="12" t="s">
        <v>85</v>
      </c>
      <c r="AW307" s="12" t="s">
        <v>32</v>
      </c>
      <c r="AX307" s="12" t="s">
        <v>76</v>
      </c>
      <c r="AY307" s="161" t="s">
        <v>190</v>
      </c>
    </row>
    <row r="308" spans="2:65" s="14" customFormat="1">
      <c r="B308" s="173"/>
      <c r="D308" s="153" t="s">
        <v>256</v>
      </c>
      <c r="E308" s="174" t="s">
        <v>1</v>
      </c>
      <c r="F308" s="175" t="s">
        <v>267</v>
      </c>
      <c r="H308" s="176">
        <v>2.0299999999999998</v>
      </c>
      <c r="I308" s="177"/>
      <c r="L308" s="173"/>
      <c r="M308" s="178"/>
      <c r="T308" s="179"/>
      <c r="AT308" s="174" t="s">
        <v>256</v>
      </c>
      <c r="AU308" s="174" t="s">
        <v>85</v>
      </c>
      <c r="AV308" s="14" t="s">
        <v>217</v>
      </c>
      <c r="AW308" s="14" t="s">
        <v>32</v>
      </c>
      <c r="AX308" s="14" t="s">
        <v>83</v>
      </c>
      <c r="AY308" s="174" t="s">
        <v>190</v>
      </c>
    </row>
    <row r="309" spans="2:65" s="1" customFormat="1" ht="24.2" customHeight="1">
      <c r="B309" s="32"/>
      <c r="C309" s="183" t="s">
        <v>772</v>
      </c>
      <c r="D309" s="183" t="s">
        <v>615</v>
      </c>
      <c r="E309" s="184" t="s">
        <v>2286</v>
      </c>
      <c r="F309" s="185" t="s">
        <v>2287</v>
      </c>
      <c r="G309" s="186" t="s">
        <v>271</v>
      </c>
      <c r="H309" s="187">
        <v>2</v>
      </c>
      <c r="I309" s="188"/>
      <c r="J309" s="189">
        <f>ROUND(I309*H309,2)</f>
        <v>0</v>
      </c>
      <c r="K309" s="185" t="s">
        <v>197</v>
      </c>
      <c r="L309" s="190"/>
      <c r="M309" s="191" t="s">
        <v>1</v>
      </c>
      <c r="N309" s="192" t="s">
        <v>41</v>
      </c>
      <c r="P309" s="145">
        <f>O309*H309</f>
        <v>0</v>
      </c>
      <c r="Q309" s="145">
        <v>0</v>
      </c>
      <c r="R309" s="145">
        <f>Q309*H309</f>
        <v>0</v>
      </c>
      <c r="S309" s="145">
        <v>0</v>
      </c>
      <c r="T309" s="146">
        <f>S309*H309</f>
        <v>0</v>
      </c>
      <c r="AR309" s="147" t="s">
        <v>500</v>
      </c>
      <c r="AT309" s="147" t="s">
        <v>615</v>
      </c>
      <c r="AU309" s="147" t="s">
        <v>85</v>
      </c>
      <c r="AY309" s="17" t="s">
        <v>190</v>
      </c>
      <c r="BE309" s="148">
        <f>IF(N309="základní",J309,0)</f>
        <v>0</v>
      </c>
      <c r="BF309" s="148">
        <f>IF(N309="snížená",J309,0)</f>
        <v>0</v>
      </c>
      <c r="BG309" s="148">
        <f>IF(N309="zákl. přenesená",J309,0)</f>
        <v>0</v>
      </c>
      <c r="BH309" s="148">
        <f>IF(N309="sníž. přenesená",J309,0)</f>
        <v>0</v>
      </c>
      <c r="BI309" s="148">
        <f>IF(N309="nulová",J309,0)</f>
        <v>0</v>
      </c>
      <c r="BJ309" s="17" t="s">
        <v>83</v>
      </c>
      <c r="BK309" s="148">
        <f>ROUND(I309*H309,2)</f>
        <v>0</v>
      </c>
      <c r="BL309" s="17" t="s">
        <v>217</v>
      </c>
      <c r="BM309" s="147" t="s">
        <v>1085</v>
      </c>
    </row>
    <row r="310" spans="2:65" s="1" customFormat="1" ht="24.2" customHeight="1">
      <c r="B310" s="32"/>
      <c r="C310" s="136" t="s">
        <v>777</v>
      </c>
      <c r="D310" s="136" t="s">
        <v>193</v>
      </c>
      <c r="E310" s="137" t="s">
        <v>2288</v>
      </c>
      <c r="F310" s="138" t="s">
        <v>2289</v>
      </c>
      <c r="G310" s="139" t="s">
        <v>271</v>
      </c>
      <c r="H310" s="140">
        <v>2</v>
      </c>
      <c r="I310" s="141"/>
      <c r="J310" s="142">
        <f>ROUND(I310*H310,2)</f>
        <v>0</v>
      </c>
      <c r="K310" s="138" t="s">
        <v>197</v>
      </c>
      <c r="L310" s="32"/>
      <c r="M310" s="143" t="s">
        <v>1</v>
      </c>
      <c r="N310" s="144" t="s">
        <v>41</v>
      </c>
      <c r="P310" s="145">
        <f>O310*H310</f>
        <v>0</v>
      </c>
      <c r="Q310" s="145">
        <v>0</v>
      </c>
      <c r="R310" s="145">
        <f>Q310*H310</f>
        <v>0</v>
      </c>
      <c r="S310" s="145">
        <v>0</v>
      </c>
      <c r="T310" s="146">
        <f>S310*H310</f>
        <v>0</v>
      </c>
      <c r="AR310" s="147" t="s">
        <v>217</v>
      </c>
      <c r="AT310" s="147" t="s">
        <v>193</v>
      </c>
      <c r="AU310" s="147" t="s">
        <v>85</v>
      </c>
      <c r="AY310" s="17" t="s">
        <v>190</v>
      </c>
      <c r="BE310" s="148">
        <f>IF(N310="základní",J310,0)</f>
        <v>0</v>
      </c>
      <c r="BF310" s="148">
        <f>IF(N310="snížená",J310,0)</f>
        <v>0</v>
      </c>
      <c r="BG310" s="148">
        <f>IF(N310="zákl. přenesená",J310,0)</f>
        <v>0</v>
      </c>
      <c r="BH310" s="148">
        <f>IF(N310="sníž. přenesená",J310,0)</f>
        <v>0</v>
      </c>
      <c r="BI310" s="148">
        <f>IF(N310="nulová",J310,0)</f>
        <v>0</v>
      </c>
      <c r="BJ310" s="17" t="s">
        <v>83</v>
      </c>
      <c r="BK310" s="148">
        <f>ROUND(I310*H310,2)</f>
        <v>0</v>
      </c>
      <c r="BL310" s="17" t="s">
        <v>217</v>
      </c>
      <c r="BM310" s="147" t="s">
        <v>1098</v>
      </c>
    </row>
    <row r="311" spans="2:65" s="1" customFormat="1">
      <c r="B311" s="32"/>
      <c r="D311" s="149" t="s">
        <v>200</v>
      </c>
      <c r="F311" s="150" t="s">
        <v>2290</v>
      </c>
      <c r="I311" s="151"/>
      <c r="L311" s="32"/>
      <c r="M311" s="152"/>
      <c r="T311" s="56"/>
      <c r="AT311" s="17" t="s">
        <v>200</v>
      </c>
      <c r="AU311" s="17" t="s">
        <v>85</v>
      </c>
    </row>
    <row r="312" spans="2:65" s="1" customFormat="1" ht="24.2" customHeight="1">
      <c r="B312" s="32"/>
      <c r="C312" s="183" t="s">
        <v>783</v>
      </c>
      <c r="D312" s="183" t="s">
        <v>615</v>
      </c>
      <c r="E312" s="184" t="s">
        <v>2291</v>
      </c>
      <c r="F312" s="185" t="s">
        <v>2292</v>
      </c>
      <c r="G312" s="186" t="s">
        <v>271</v>
      </c>
      <c r="H312" s="187">
        <v>2</v>
      </c>
      <c r="I312" s="188"/>
      <c r="J312" s="189">
        <f>ROUND(I312*H312,2)</f>
        <v>0</v>
      </c>
      <c r="K312" s="185" t="s">
        <v>197</v>
      </c>
      <c r="L312" s="190"/>
      <c r="M312" s="191" t="s">
        <v>1</v>
      </c>
      <c r="N312" s="192" t="s">
        <v>41</v>
      </c>
      <c r="P312" s="145">
        <f>O312*H312</f>
        <v>0</v>
      </c>
      <c r="Q312" s="145">
        <v>0</v>
      </c>
      <c r="R312" s="145">
        <f>Q312*H312</f>
        <v>0</v>
      </c>
      <c r="S312" s="145">
        <v>0</v>
      </c>
      <c r="T312" s="146">
        <f>S312*H312</f>
        <v>0</v>
      </c>
      <c r="AR312" s="147" t="s">
        <v>500</v>
      </c>
      <c r="AT312" s="147" t="s">
        <v>615</v>
      </c>
      <c r="AU312" s="147" t="s">
        <v>85</v>
      </c>
      <c r="AY312" s="17" t="s">
        <v>190</v>
      </c>
      <c r="BE312" s="148">
        <f>IF(N312="základní",J312,0)</f>
        <v>0</v>
      </c>
      <c r="BF312" s="148">
        <f>IF(N312="snížená",J312,0)</f>
        <v>0</v>
      </c>
      <c r="BG312" s="148">
        <f>IF(N312="zákl. přenesená",J312,0)</f>
        <v>0</v>
      </c>
      <c r="BH312" s="148">
        <f>IF(N312="sníž. přenesená",J312,0)</f>
        <v>0</v>
      </c>
      <c r="BI312" s="148">
        <f>IF(N312="nulová",J312,0)</f>
        <v>0</v>
      </c>
      <c r="BJ312" s="17" t="s">
        <v>83</v>
      </c>
      <c r="BK312" s="148">
        <f>ROUND(I312*H312,2)</f>
        <v>0</v>
      </c>
      <c r="BL312" s="17" t="s">
        <v>217</v>
      </c>
      <c r="BM312" s="147" t="s">
        <v>1110</v>
      </c>
    </row>
    <row r="313" spans="2:65" s="1" customFormat="1" ht="24.2" customHeight="1">
      <c r="B313" s="32"/>
      <c r="C313" s="136" t="s">
        <v>789</v>
      </c>
      <c r="D313" s="136" t="s">
        <v>193</v>
      </c>
      <c r="E313" s="137" t="s">
        <v>2293</v>
      </c>
      <c r="F313" s="138" t="s">
        <v>2294</v>
      </c>
      <c r="G313" s="139" t="s">
        <v>271</v>
      </c>
      <c r="H313" s="140">
        <v>2</v>
      </c>
      <c r="I313" s="141"/>
      <c r="J313" s="142">
        <f>ROUND(I313*H313,2)</f>
        <v>0</v>
      </c>
      <c r="K313" s="138" t="s">
        <v>197</v>
      </c>
      <c r="L313" s="32"/>
      <c r="M313" s="143" t="s">
        <v>1</v>
      </c>
      <c r="N313" s="144" t="s">
        <v>41</v>
      </c>
      <c r="P313" s="145">
        <f>O313*H313</f>
        <v>0</v>
      </c>
      <c r="Q313" s="145">
        <v>0</v>
      </c>
      <c r="R313" s="145">
        <f>Q313*H313</f>
        <v>0</v>
      </c>
      <c r="S313" s="145">
        <v>0</v>
      </c>
      <c r="T313" s="146">
        <f>S313*H313</f>
        <v>0</v>
      </c>
      <c r="AR313" s="147" t="s">
        <v>217</v>
      </c>
      <c r="AT313" s="147" t="s">
        <v>193</v>
      </c>
      <c r="AU313" s="147" t="s">
        <v>85</v>
      </c>
      <c r="AY313" s="17" t="s">
        <v>190</v>
      </c>
      <c r="BE313" s="148">
        <f>IF(N313="základní",J313,0)</f>
        <v>0</v>
      </c>
      <c r="BF313" s="148">
        <f>IF(N313="snížená",J313,0)</f>
        <v>0</v>
      </c>
      <c r="BG313" s="148">
        <f>IF(N313="zákl. přenesená",J313,0)</f>
        <v>0</v>
      </c>
      <c r="BH313" s="148">
        <f>IF(N313="sníž. přenesená",J313,0)</f>
        <v>0</v>
      </c>
      <c r="BI313" s="148">
        <f>IF(N313="nulová",J313,0)</f>
        <v>0</v>
      </c>
      <c r="BJ313" s="17" t="s">
        <v>83</v>
      </c>
      <c r="BK313" s="148">
        <f>ROUND(I313*H313,2)</f>
        <v>0</v>
      </c>
      <c r="BL313" s="17" t="s">
        <v>217</v>
      </c>
      <c r="BM313" s="147" t="s">
        <v>1121</v>
      </c>
    </row>
    <row r="314" spans="2:65" s="1" customFormat="1">
      <c r="B314" s="32"/>
      <c r="D314" s="149" t="s">
        <v>200</v>
      </c>
      <c r="F314" s="150" t="s">
        <v>2295</v>
      </c>
      <c r="I314" s="151"/>
      <c r="L314" s="32"/>
      <c r="M314" s="152"/>
      <c r="T314" s="56"/>
      <c r="AT314" s="17" t="s">
        <v>200</v>
      </c>
      <c r="AU314" s="17" t="s">
        <v>85</v>
      </c>
    </row>
    <row r="315" spans="2:65" s="1" customFormat="1" ht="21.75" customHeight="1">
      <c r="B315" s="32"/>
      <c r="C315" s="183" t="s">
        <v>796</v>
      </c>
      <c r="D315" s="183" t="s">
        <v>615</v>
      </c>
      <c r="E315" s="184" t="s">
        <v>2296</v>
      </c>
      <c r="F315" s="185" t="s">
        <v>2297</v>
      </c>
      <c r="G315" s="186" t="s">
        <v>271</v>
      </c>
      <c r="H315" s="187">
        <v>2</v>
      </c>
      <c r="I315" s="188"/>
      <c r="J315" s="189">
        <f>ROUND(I315*H315,2)</f>
        <v>0</v>
      </c>
      <c r="K315" s="185" t="s">
        <v>197</v>
      </c>
      <c r="L315" s="190"/>
      <c r="M315" s="191" t="s">
        <v>1</v>
      </c>
      <c r="N315" s="192" t="s">
        <v>41</v>
      </c>
      <c r="P315" s="145">
        <f>O315*H315</f>
        <v>0</v>
      </c>
      <c r="Q315" s="145">
        <v>0</v>
      </c>
      <c r="R315" s="145">
        <f>Q315*H315</f>
        <v>0</v>
      </c>
      <c r="S315" s="145">
        <v>0</v>
      </c>
      <c r="T315" s="146">
        <f>S315*H315</f>
        <v>0</v>
      </c>
      <c r="AR315" s="147" t="s">
        <v>500</v>
      </c>
      <c r="AT315" s="147" t="s">
        <v>615</v>
      </c>
      <c r="AU315" s="147" t="s">
        <v>85</v>
      </c>
      <c r="AY315" s="17" t="s">
        <v>190</v>
      </c>
      <c r="BE315" s="148">
        <f>IF(N315="základní",J315,0)</f>
        <v>0</v>
      </c>
      <c r="BF315" s="148">
        <f>IF(N315="snížená",J315,0)</f>
        <v>0</v>
      </c>
      <c r="BG315" s="148">
        <f>IF(N315="zákl. přenesená",J315,0)</f>
        <v>0</v>
      </c>
      <c r="BH315" s="148">
        <f>IF(N315="sníž. přenesená",J315,0)</f>
        <v>0</v>
      </c>
      <c r="BI315" s="148">
        <f>IF(N315="nulová",J315,0)</f>
        <v>0</v>
      </c>
      <c r="BJ315" s="17" t="s">
        <v>83</v>
      </c>
      <c r="BK315" s="148">
        <f>ROUND(I315*H315,2)</f>
        <v>0</v>
      </c>
      <c r="BL315" s="17" t="s">
        <v>217</v>
      </c>
      <c r="BM315" s="147" t="s">
        <v>1133</v>
      </c>
    </row>
    <row r="316" spans="2:65" s="1" customFormat="1" ht="24.2" customHeight="1">
      <c r="B316" s="32"/>
      <c r="C316" s="136" t="s">
        <v>801</v>
      </c>
      <c r="D316" s="136" t="s">
        <v>193</v>
      </c>
      <c r="E316" s="137" t="s">
        <v>2298</v>
      </c>
      <c r="F316" s="138" t="s">
        <v>2299</v>
      </c>
      <c r="G316" s="139" t="s">
        <v>284</v>
      </c>
      <c r="H316" s="140">
        <v>21.201000000000001</v>
      </c>
      <c r="I316" s="141"/>
      <c r="J316" s="142">
        <f>ROUND(I316*H316,2)</f>
        <v>0</v>
      </c>
      <c r="K316" s="138" t="s">
        <v>197</v>
      </c>
      <c r="L316" s="32"/>
      <c r="M316" s="143" t="s">
        <v>1</v>
      </c>
      <c r="N316" s="144" t="s">
        <v>41</v>
      </c>
      <c r="P316" s="145">
        <f>O316*H316</f>
        <v>0</v>
      </c>
      <c r="Q316" s="145">
        <v>0</v>
      </c>
      <c r="R316" s="145">
        <f>Q316*H316</f>
        <v>0</v>
      </c>
      <c r="S316" s="145">
        <v>0</v>
      </c>
      <c r="T316" s="146">
        <f>S316*H316</f>
        <v>0</v>
      </c>
      <c r="AR316" s="147" t="s">
        <v>217</v>
      </c>
      <c r="AT316" s="147" t="s">
        <v>193</v>
      </c>
      <c r="AU316" s="147" t="s">
        <v>85</v>
      </c>
      <c r="AY316" s="17" t="s">
        <v>190</v>
      </c>
      <c r="BE316" s="148">
        <f>IF(N316="základní",J316,0)</f>
        <v>0</v>
      </c>
      <c r="BF316" s="148">
        <f>IF(N316="snížená",J316,0)</f>
        <v>0</v>
      </c>
      <c r="BG316" s="148">
        <f>IF(N316="zákl. přenesená",J316,0)</f>
        <v>0</v>
      </c>
      <c r="BH316" s="148">
        <f>IF(N316="sníž. přenesená",J316,0)</f>
        <v>0</v>
      </c>
      <c r="BI316" s="148">
        <f>IF(N316="nulová",J316,0)</f>
        <v>0</v>
      </c>
      <c r="BJ316" s="17" t="s">
        <v>83</v>
      </c>
      <c r="BK316" s="148">
        <f>ROUND(I316*H316,2)</f>
        <v>0</v>
      </c>
      <c r="BL316" s="17" t="s">
        <v>217</v>
      </c>
      <c r="BM316" s="147" t="s">
        <v>1146</v>
      </c>
    </row>
    <row r="317" spans="2:65" s="1" customFormat="1">
      <c r="B317" s="32"/>
      <c r="D317" s="149" t="s">
        <v>200</v>
      </c>
      <c r="F317" s="150" t="s">
        <v>2300</v>
      </c>
      <c r="I317" s="151"/>
      <c r="L317" s="32"/>
      <c r="M317" s="152"/>
      <c r="T317" s="56"/>
      <c r="AT317" s="17" t="s">
        <v>200</v>
      </c>
      <c r="AU317" s="17" t="s">
        <v>85</v>
      </c>
    </row>
    <row r="318" spans="2:65" s="12" customFormat="1">
      <c r="B318" s="160"/>
      <c r="D318" s="153" t="s">
        <v>256</v>
      </c>
      <c r="E318" s="161" t="s">
        <v>1</v>
      </c>
      <c r="F318" s="162" t="s">
        <v>2301</v>
      </c>
      <c r="H318" s="163">
        <v>21.201000000000001</v>
      </c>
      <c r="I318" s="164"/>
      <c r="L318" s="160"/>
      <c r="M318" s="165"/>
      <c r="T318" s="166"/>
      <c r="AT318" s="161" t="s">
        <v>256</v>
      </c>
      <c r="AU318" s="161" t="s">
        <v>85</v>
      </c>
      <c r="AV318" s="12" t="s">
        <v>85</v>
      </c>
      <c r="AW318" s="12" t="s">
        <v>32</v>
      </c>
      <c r="AX318" s="12" t="s">
        <v>76</v>
      </c>
      <c r="AY318" s="161" t="s">
        <v>190</v>
      </c>
    </row>
    <row r="319" spans="2:65" s="14" customFormat="1">
      <c r="B319" s="173"/>
      <c r="D319" s="153" t="s">
        <v>256</v>
      </c>
      <c r="E319" s="174" t="s">
        <v>1</v>
      </c>
      <c r="F319" s="175" t="s">
        <v>267</v>
      </c>
      <c r="H319" s="176">
        <v>21.201000000000001</v>
      </c>
      <c r="I319" s="177"/>
      <c r="L319" s="173"/>
      <c r="M319" s="178"/>
      <c r="T319" s="179"/>
      <c r="AT319" s="174" t="s">
        <v>256</v>
      </c>
      <c r="AU319" s="174" t="s">
        <v>85</v>
      </c>
      <c r="AV319" s="14" t="s">
        <v>217</v>
      </c>
      <c r="AW319" s="14" t="s">
        <v>32</v>
      </c>
      <c r="AX319" s="14" t="s">
        <v>83</v>
      </c>
      <c r="AY319" s="174" t="s">
        <v>190</v>
      </c>
    </row>
    <row r="320" spans="2:65" s="1" customFormat="1" ht="24.2" customHeight="1">
      <c r="B320" s="32"/>
      <c r="C320" s="136" t="s">
        <v>807</v>
      </c>
      <c r="D320" s="136" t="s">
        <v>193</v>
      </c>
      <c r="E320" s="137" t="s">
        <v>2302</v>
      </c>
      <c r="F320" s="138" t="s">
        <v>2303</v>
      </c>
      <c r="G320" s="139" t="s">
        <v>284</v>
      </c>
      <c r="H320" s="140">
        <v>5.3070000000000004</v>
      </c>
      <c r="I320" s="141"/>
      <c r="J320" s="142">
        <f>ROUND(I320*H320,2)</f>
        <v>0</v>
      </c>
      <c r="K320" s="138" t="s">
        <v>197</v>
      </c>
      <c r="L320" s="32"/>
      <c r="M320" s="143" t="s">
        <v>1</v>
      </c>
      <c r="N320" s="144" t="s">
        <v>41</v>
      </c>
      <c r="P320" s="145">
        <f>O320*H320</f>
        <v>0</v>
      </c>
      <c r="Q320" s="145">
        <v>0</v>
      </c>
      <c r="R320" s="145">
        <f>Q320*H320</f>
        <v>0</v>
      </c>
      <c r="S320" s="145">
        <v>0</v>
      </c>
      <c r="T320" s="146">
        <f>S320*H320</f>
        <v>0</v>
      </c>
      <c r="AR320" s="147" t="s">
        <v>217</v>
      </c>
      <c r="AT320" s="147" t="s">
        <v>193</v>
      </c>
      <c r="AU320" s="147" t="s">
        <v>85</v>
      </c>
      <c r="AY320" s="17" t="s">
        <v>190</v>
      </c>
      <c r="BE320" s="148">
        <f>IF(N320="základní",J320,0)</f>
        <v>0</v>
      </c>
      <c r="BF320" s="148">
        <f>IF(N320="snížená",J320,0)</f>
        <v>0</v>
      </c>
      <c r="BG320" s="148">
        <f>IF(N320="zákl. přenesená",J320,0)</f>
        <v>0</v>
      </c>
      <c r="BH320" s="148">
        <f>IF(N320="sníž. přenesená",J320,0)</f>
        <v>0</v>
      </c>
      <c r="BI320" s="148">
        <f>IF(N320="nulová",J320,0)</f>
        <v>0</v>
      </c>
      <c r="BJ320" s="17" t="s">
        <v>83</v>
      </c>
      <c r="BK320" s="148">
        <f>ROUND(I320*H320,2)</f>
        <v>0</v>
      </c>
      <c r="BL320" s="17" t="s">
        <v>217</v>
      </c>
      <c r="BM320" s="147" t="s">
        <v>1160</v>
      </c>
    </row>
    <row r="321" spans="2:65" s="1" customFormat="1">
      <c r="B321" s="32"/>
      <c r="D321" s="149" t="s">
        <v>200</v>
      </c>
      <c r="F321" s="150" t="s">
        <v>2304</v>
      </c>
      <c r="I321" s="151"/>
      <c r="L321" s="32"/>
      <c r="M321" s="152"/>
      <c r="T321" s="56"/>
      <c r="AT321" s="17" t="s">
        <v>200</v>
      </c>
      <c r="AU321" s="17" t="s">
        <v>85</v>
      </c>
    </row>
    <row r="322" spans="2:65" s="12" customFormat="1">
      <c r="B322" s="160"/>
      <c r="D322" s="153" t="s">
        <v>256</v>
      </c>
      <c r="E322" s="161" t="s">
        <v>1</v>
      </c>
      <c r="F322" s="162" t="s">
        <v>2305</v>
      </c>
      <c r="H322" s="163">
        <v>5.3070000000000004</v>
      </c>
      <c r="I322" s="164"/>
      <c r="L322" s="160"/>
      <c r="M322" s="165"/>
      <c r="T322" s="166"/>
      <c r="AT322" s="161" t="s">
        <v>256</v>
      </c>
      <c r="AU322" s="161" t="s">
        <v>85</v>
      </c>
      <c r="AV322" s="12" t="s">
        <v>85</v>
      </c>
      <c r="AW322" s="12" t="s">
        <v>32</v>
      </c>
      <c r="AX322" s="12" t="s">
        <v>76</v>
      </c>
      <c r="AY322" s="161" t="s">
        <v>190</v>
      </c>
    </row>
    <row r="323" spans="2:65" s="14" customFormat="1">
      <c r="B323" s="173"/>
      <c r="D323" s="153" t="s">
        <v>256</v>
      </c>
      <c r="E323" s="174" t="s">
        <v>1</v>
      </c>
      <c r="F323" s="175" t="s">
        <v>267</v>
      </c>
      <c r="H323" s="176">
        <v>5.3070000000000004</v>
      </c>
      <c r="I323" s="177"/>
      <c r="L323" s="173"/>
      <c r="M323" s="178"/>
      <c r="T323" s="179"/>
      <c r="AT323" s="174" t="s">
        <v>256</v>
      </c>
      <c r="AU323" s="174" t="s">
        <v>85</v>
      </c>
      <c r="AV323" s="14" t="s">
        <v>217</v>
      </c>
      <c r="AW323" s="14" t="s">
        <v>32</v>
      </c>
      <c r="AX323" s="14" t="s">
        <v>83</v>
      </c>
      <c r="AY323" s="174" t="s">
        <v>190</v>
      </c>
    </row>
    <row r="324" spans="2:65" s="1" customFormat="1" ht="21.75" customHeight="1">
      <c r="B324" s="32"/>
      <c r="C324" s="136" t="s">
        <v>813</v>
      </c>
      <c r="D324" s="136" t="s">
        <v>193</v>
      </c>
      <c r="E324" s="137" t="s">
        <v>2306</v>
      </c>
      <c r="F324" s="138" t="s">
        <v>2307</v>
      </c>
      <c r="G324" s="139" t="s">
        <v>435</v>
      </c>
      <c r="H324" s="140">
        <v>284</v>
      </c>
      <c r="I324" s="141"/>
      <c r="J324" s="142">
        <f>ROUND(I324*H324,2)</f>
        <v>0</v>
      </c>
      <c r="K324" s="138" t="s">
        <v>197</v>
      </c>
      <c r="L324" s="32"/>
      <c r="M324" s="143" t="s">
        <v>1</v>
      </c>
      <c r="N324" s="144" t="s">
        <v>41</v>
      </c>
      <c r="P324" s="145">
        <f>O324*H324</f>
        <v>0</v>
      </c>
      <c r="Q324" s="145">
        <v>0</v>
      </c>
      <c r="R324" s="145">
        <f>Q324*H324</f>
        <v>0</v>
      </c>
      <c r="S324" s="145">
        <v>0</v>
      </c>
      <c r="T324" s="146">
        <f>S324*H324</f>
        <v>0</v>
      </c>
      <c r="AR324" s="147" t="s">
        <v>217</v>
      </c>
      <c r="AT324" s="147" t="s">
        <v>193</v>
      </c>
      <c r="AU324" s="147" t="s">
        <v>85</v>
      </c>
      <c r="AY324" s="17" t="s">
        <v>190</v>
      </c>
      <c r="BE324" s="148">
        <f>IF(N324="základní",J324,0)</f>
        <v>0</v>
      </c>
      <c r="BF324" s="148">
        <f>IF(N324="snížená",J324,0)</f>
        <v>0</v>
      </c>
      <c r="BG324" s="148">
        <f>IF(N324="zákl. přenesená",J324,0)</f>
        <v>0</v>
      </c>
      <c r="BH324" s="148">
        <f>IF(N324="sníž. přenesená",J324,0)</f>
        <v>0</v>
      </c>
      <c r="BI324" s="148">
        <f>IF(N324="nulová",J324,0)</f>
        <v>0</v>
      </c>
      <c r="BJ324" s="17" t="s">
        <v>83</v>
      </c>
      <c r="BK324" s="148">
        <f>ROUND(I324*H324,2)</f>
        <v>0</v>
      </c>
      <c r="BL324" s="17" t="s">
        <v>217</v>
      </c>
      <c r="BM324" s="147" t="s">
        <v>1168</v>
      </c>
    </row>
    <row r="325" spans="2:65" s="1" customFormat="1">
      <c r="B325" s="32"/>
      <c r="D325" s="149" t="s">
        <v>200</v>
      </c>
      <c r="F325" s="150" t="s">
        <v>2308</v>
      </c>
      <c r="I325" s="151"/>
      <c r="L325" s="32"/>
      <c r="M325" s="152"/>
      <c r="T325" s="56"/>
      <c r="AT325" s="17" t="s">
        <v>200</v>
      </c>
      <c r="AU325" s="17" t="s">
        <v>85</v>
      </c>
    </row>
    <row r="326" spans="2:65" s="1" customFormat="1" ht="24.2" customHeight="1">
      <c r="B326" s="32"/>
      <c r="C326" s="136" t="s">
        <v>819</v>
      </c>
      <c r="D326" s="136" t="s">
        <v>193</v>
      </c>
      <c r="E326" s="137" t="s">
        <v>2309</v>
      </c>
      <c r="F326" s="138" t="s">
        <v>2310</v>
      </c>
      <c r="G326" s="139" t="s">
        <v>271</v>
      </c>
      <c r="H326" s="140">
        <v>1</v>
      </c>
      <c r="I326" s="141"/>
      <c r="J326" s="142">
        <f>ROUND(I326*H326,2)</f>
        <v>0</v>
      </c>
      <c r="K326" s="138" t="s">
        <v>197</v>
      </c>
      <c r="L326" s="32"/>
      <c r="M326" s="143" t="s">
        <v>1</v>
      </c>
      <c r="N326" s="144" t="s">
        <v>41</v>
      </c>
      <c r="P326" s="145">
        <f>O326*H326</f>
        <v>0</v>
      </c>
      <c r="Q326" s="145">
        <v>0</v>
      </c>
      <c r="R326" s="145">
        <f>Q326*H326</f>
        <v>0</v>
      </c>
      <c r="S326" s="145">
        <v>0</v>
      </c>
      <c r="T326" s="146">
        <f>S326*H326</f>
        <v>0</v>
      </c>
      <c r="AR326" s="147" t="s">
        <v>217</v>
      </c>
      <c r="AT326" s="147" t="s">
        <v>193</v>
      </c>
      <c r="AU326" s="147" t="s">
        <v>85</v>
      </c>
      <c r="AY326" s="17" t="s">
        <v>190</v>
      </c>
      <c r="BE326" s="148">
        <f>IF(N326="základní",J326,0)</f>
        <v>0</v>
      </c>
      <c r="BF326" s="148">
        <f>IF(N326="snížená",J326,0)</f>
        <v>0</v>
      </c>
      <c r="BG326" s="148">
        <f>IF(N326="zákl. přenesená",J326,0)</f>
        <v>0</v>
      </c>
      <c r="BH326" s="148">
        <f>IF(N326="sníž. přenesená",J326,0)</f>
        <v>0</v>
      </c>
      <c r="BI326" s="148">
        <f>IF(N326="nulová",J326,0)</f>
        <v>0</v>
      </c>
      <c r="BJ326" s="17" t="s">
        <v>83</v>
      </c>
      <c r="BK326" s="148">
        <f>ROUND(I326*H326,2)</f>
        <v>0</v>
      </c>
      <c r="BL326" s="17" t="s">
        <v>217</v>
      </c>
      <c r="BM326" s="147" t="s">
        <v>1178</v>
      </c>
    </row>
    <row r="327" spans="2:65" s="1" customFormat="1">
      <c r="B327" s="32"/>
      <c r="D327" s="149" t="s">
        <v>200</v>
      </c>
      <c r="F327" s="150" t="s">
        <v>2311</v>
      </c>
      <c r="I327" s="151"/>
      <c r="L327" s="32"/>
      <c r="M327" s="152"/>
      <c r="T327" s="56"/>
      <c r="AT327" s="17" t="s">
        <v>200</v>
      </c>
      <c r="AU327" s="17" t="s">
        <v>85</v>
      </c>
    </row>
    <row r="328" spans="2:65" s="1" customFormat="1" ht="24.2" customHeight="1">
      <c r="B328" s="32"/>
      <c r="C328" s="136" t="s">
        <v>825</v>
      </c>
      <c r="D328" s="136" t="s">
        <v>193</v>
      </c>
      <c r="E328" s="137" t="s">
        <v>2312</v>
      </c>
      <c r="F328" s="138" t="s">
        <v>2313</v>
      </c>
      <c r="G328" s="139" t="s">
        <v>435</v>
      </c>
      <c r="H328" s="140">
        <v>56.5</v>
      </c>
      <c r="I328" s="141"/>
      <c r="J328" s="142">
        <f>ROUND(I328*H328,2)</f>
        <v>0</v>
      </c>
      <c r="K328" s="138" t="s">
        <v>197</v>
      </c>
      <c r="L328" s="32"/>
      <c r="M328" s="143" t="s">
        <v>1</v>
      </c>
      <c r="N328" s="144" t="s">
        <v>41</v>
      </c>
      <c r="P328" s="145">
        <f>O328*H328</f>
        <v>0</v>
      </c>
      <c r="Q328" s="145">
        <v>0</v>
      </c>
      <c r="R328" s="145">
        <f>Q328*H328</f>
        <v>0</v>
      </c>
      <c r="S328" s="145">
        <v>0</v>
      </c>
      <c r="T328" s="146">
        <f>S328*H328</f>
        <v>0</v>
      </c>
      <c r="AR328" s="147" t="s">
        <v>217</v>
      </c>
      <c r="AT328" s="147" t="s">
        <v>193</v>
      </c>
      <c r="AU328" s="147" t="s">
        <v>85</v>
      </c>
      <c r="AY328" s="17" t="s">
        <v>190</v>
      </c>
      <c r="BE328" s="148">
        <f>IF(N328="základní",J328,0)</f>
        <v>0</v>
      </c>
      <c r="BF328" s="148">
        <f>IF(N328="snížená",J328,0)</f>
        <v>0</v>
      </c>
      <c r="BG328" s="148">
        <f>IF(N328="zákl. přenesená",J328,0)</f>
        <v>0</v>
      </c>
      <c r="BH328" s="148">
        <f>IF(N328="sníž. přenesená",J328,0)</f>
        <v>0</v>
      </c>
      <c r="BI328" s="148">
        <f>IF(N328="nulová",J328,0)</f>
        <v>0</v>
      </c>
      <c r="BJ328" s="17" t="s">
        <v>83</v>
      </c>
      <c r="BK328" s="148">
        <f>ROUND(I328*H328,2)</f>
        <v>0</v>
      </c>
      <c r="BL328" s="17" t="s">
        <v>217</v>
      </c>
      <c r="BM328" s="147" t="s">
        <v>1187</v>
      </c>
    </row>
    <row r="329" spans="2:65" s="1" customFormat="1">
      <c r="B329" s="32"/>
      <c r="D329" s="149" t="s">
        <v>200</v>
      </c>
      <c r="F329" s="150" t="s">
        <v>2314</v>
      </c>
      <c r="I329" s="151"/>
      <c r="L329" s="32"/>
      <c r="M329" s="152"/>
      <c r="T329" s="56"/>
      <c r="AT329" s="17" t="s">
        <v>200</v>
      </c>
      <c r="AU329" s="17" t="s">
        <v>85</v>
      </c>
    </row>
    <row r="330" spans="2:65" s="1" customFormat="1" ht="24.2" customHeight="1">
      <c r="B330" s="32"/>
      <c r="C330" s="136" t="s">
        <v>830</v>
      </c>
      <c r="D330" s="136" t="s">
        <v>193</v>
      </c>
      <c r="E330" s="137" t="s">
        <v>2315</v>
      </c>
      <c r="F330" s="138" t="s">
        <v>2316</v>
      </c>
      <c r="G330" s="139" t="s">
        <v>271</v>
      </c>
      <c r="H330" s="140">
        <v>2</v>
      </c>
      <c r="I330" s="141"/>
      <c r="J330" s="142">
        <f>ROUND(I330*H330,2)</f>
        <v>0</v>
      </c>
      <c r="K330" s="138" t="s">
        <v>197</v>
      </c>
      <c r="L330" s="32"/>
      <c r="M330" s="143" t="s">
        <v>1</v>
      </c>
      <c r="N330" s="144" t="s">
        <v>41</v>
      </c>
      <c r="P330" s="145">
        <f>O330*H330</f>
        <v>0</v>
      </c>
      <c r="Q330" s="145">
        <v>0</v>
      </c>
      <c r="R330" s="145">
        <f>Q330*H330</f>
        <v>0</v>
      </c>
      <c r="S330" s="145">
        <v>0</v>
      </c>
      <c r="T330" s="146">
        <f>S330*H330</f>
        <v>0</v>
      </c>
      <c r="AR330" s="147" t="s">
        <v>217</v>
      </c>
      <c r="AT330" s="147" t="s">
        <v>193</v>
      </c>
      <c r="AU330" s="147" t="s">
        <v>85</v>
      </c>
      <c r="AY330" s="17" t="s">
        <v>190</v>
      </c>
      <c r="BE330" s="148">
        <f>IF(N330="základní",J330,0)</f>
        <v>0</v>
      </c>
      <c r="BF330" s="148">
        <f>IF(N330="snížená",J330,0)</f>
        <v>0</v>
      </c>
      <c r="BG330" s="148">
        <f>IF(N330="zákl. přenesená",J330,0)</f>
        <v>0</v>
      </c>
      <c r="BH330" s="148">
        <f>IF(N330="sníž. přenesená",J330,0)</f>
        <v>0</v>
      </c>
      <c r="BI330" s="148">
        <f>IF(N330="nulová",J330,0)</f>
        <v>0</v>
      </c>
      <c r="BJ330" s="17" t="s">
        <v>83</v>
      </c>
      <c r="BK330" s="148">
        <f>ROUND(I330*H330,2)</f>
        <v>0</v>
      </c>
      <c r="BL330" s="17" t="s">
        <v>217</v>
      </c>
      <c r="BM330" s="147" t="s">
        <v>1197</v>
      </c>
    </row>
    <row r="331" spans="2:65" s="1" customFormat="1">
      <c r="B331" s="32"/>
      <c r="D331" s="149" t="s">
        <v>200</v>
      </c>
      <c r="F331" s="150" t="s">
        <v>2317</v>
      </c>
      <c r="I331" s="151"/>
      <c r="L331" s="32"/>
      <c r="M331" s="152"/>
      <c r="T331" s="56"/>
      <c r="AT331" s="17" t="s">
        <v>200</v>
      </c>
      <c r="AU331" s="17" t="s">
        <v>85</v>
      </c>
    </row>
    <row r="332" spans="2:65" s="1" customFormat="1" ht="21.75" customHeight="1">
      <c r="B332" s="32"/>
      <c r="C332" s="183" t="s">
        <v>835</v>
      </c>
      <c r="D332" s="183" t="s">
        <v>615</v>
      </c>
      <c r="E332" s="184" t="s">
        <v>2318</v>
      </c>
      <c r="F332" s="185" t="s">
        <v>2319</v>
      </c>
      <c r="G332" s="186" t="s">
        <v>271</v>
      </c>
      <c r="H332" s="187">
        <v>2</v>
      </c>
      <c r="I332" s="188"/>
      <c r="J332" s="189">
        <f>ROUND(I332*H332,2)</f>
        <v>0</v>
      </c>
      <c r="K332" s="185" t="s">
        <v>197</v>
      </c>
      <c r="L332" s="190"/>
      <c r="M332" s="191" t="s">
        <v>1</v>
      </c>
      <c r="N332" s="192" t="s">
        <v>41</v>
      </c>
      <c r="P332" s="145">
        <f>O332*H332</f>
        <v>0</v>
      </c>
      <c r="Q332" s="145">
        <v>0</v>
      </c>
      <c r="R332" s="145">
        <f>Q332*H332</f>
        <v>0</v>
      </c>
      <c r="S332" s="145">
        <v>0</v>
      </c>
      <c r="T332" s="146">
        <f>S332*H332</f>
        <v>0</v>
      </c>
      <c r="AR332" s="147" t="s">
        <v>500</v>
      </c>
      <c r="AT332" s="147" t="s">
        <v>615</v>
      </c>
      <c r="AU332" s="147" t="s">
        <v>85</v>
      </c>
      <c r="AY332" s="17" t="s">
        <v>190</v>
      </c>
      <c r="BE332" s="148">
        <f>IF(N332="základní",J332,0)</f>
        <v>0</v>
      </c>
      <c r="BF332" s="148">
        <f>IF(N332="snížená",J332,0)</f>
        <v>0</v>
      </c>
      <c r="BG332" s="148">
        <f>IF(N332="zákl. přenesená",J332,0)</f>
        <v>0</v>
      </c>
      <c r="BH332" s="148">
        <f>IF(N332="sníž. přenesená",J332,0)</f>
        <v>0</v>
      </c>
      <c r="BI332" s="148">
        <f>IF(N332="nulová",J332,0)</f>
        <v>0</v>
      </c>
      <c r="BJ332" s="17" t="s">
        <v>83</v>
      </c>
      <c r="BK332" s="148">
        <f>ROUND(I332*H332,2)</f>
        <v>0</v>
      </c>
      <c r="BL332" s="17" t="s">
        <v>217</v>
      </c>
      <c r="BM332" s="147" t="s">
        <v>1210</v>
      </c>
    </row>
    <row r="333" spans="2:65" s="1" customFormat="1" ht="24.2" customHeight="1">
      <c r="B333" s="32"/>
      <c r="C333" s="183" t="s">
        <v>841</v>
      </c>
      <c r="D333" s="183" t="s">
        <v>615</v>
      </c>
      <c r="E333" s="184" t="s">
        <v>2320</v>
      </c>
      <c r="F333" s="185" t="s">
        <v>2321</v>
      </c>
      <c r="G333" s="186" t="s">
        <v>271</v>
      </c>
      <c r="H333" s="187">
        <v>5</v>
      </c>
      <c r="I333" s="188"/>
      <c r="J333" s="189">
        <f>ROUND(I333*H333,2)</f>
        <v>0</v>
      </c>
      <c r="K333" s="185" t="s">
        <v>197</v>
      </c>
      <c r="L333" s="190"/>
      <c r="M333" s="191" t="s">
        <v>1</v>
      </c>
      <c r="N333" s="192" t="s">
        <v>41</v>
      </c>
      <c r="P333" s="145">
        <f>O333*H333</f>
        <v>0</v>
      </c>
      <c r="Q333" s="145">
        <v>0</v>
      </c>
      <c r="R333" s="145">
        <f>Q333*H333</f>
        <v>0</v>
      </c>
      <c r="S333" s="145">
        <v>0</v>
      </c>
      <c r="T333" s="146">
        <f>S333*H333</f>
        <v>0</v>
      </c>
      <c r="AR333" s="147" t="s">
        <v>500</v>
      </c>
      <c r="AT333" s="147" t="s">
        <v>615</v>
      </c>
      <c r="AU333" s="147" t="s">
        <v>85</v>
      </c>
      <c r="AY333" s="17" t="s">
        <v>190</v>
      </c>
      <c r="BE333" s="148">
        <f>IF(N333="základní",J333,0)</f>
        <v>0</v>
      </c>
      <c r="BF333" s="148">
        <f>IF(N333="snížená",J333,0)</f>
        <v>0</v>
      </c>
      <c r="BG333" s="148">
        <f>IF(N333="zákl. přenesená",J333,0)</f>
        <v>0</v>
      </c>
      <c r="BH333" s="148">
        <f>IF(N333="sníž. přenesená",J333,0)</f>
        <v>0</v>
      </c>
      <c r="BI333" s="148">
        <f>IF(N333="nulová",J333,0)</f>
        <v>0</v>
      </c>
      <c r="BJ333" s="17" t="s">
        <v>83</v>
      </c>
      <c r="BK333" s="148">
        <f>ROUND(I333*H333,2)</f>
        <v>0</v>
      </c>
      <c r="BL333" s="17" t="s">
        <v>217</v>
      </c>
      <c r="BM333" s="147" t="s">
        <v>1221</v>
      </c>
    </row>
    <row r="334" spans="2:65" s="1" customFormat="1" ht="24.2" customHeight="1">
      <c r="B334" s="32"/>
      <c r="C334" s="136" t="s">
        <v>846</v>
      </c>
      <c r="D334" s="136" t="s">
        <v>193</v>
      </c>
      <c r="E334" s="137" t="s">
        <v>2322</v>
      </c>
      <c r="F334" s="138" t="s">
        <v>2323</v>
      </c>
      <c r="G334" s="139" t="s">
        <v>271</v>
      </c>
      <c r="H334" s="140">
        <v>9</v>
      </c>
      <c r="I334" s="141"/>
      <c r="J334" s="142">
        <f>ROUND(I334*H334,2)</f>
        <v>0</v>
      </c>
      <c r="K334" s="138" t="s">
        <v>197</v>
      </c>
      <c r="L334" s="32"/>
      <c r="M334" s="143" t="s">
        <v>1</v>
      </c>
      <c r="N334" s="144" t="s">
        <v>41</v>
      </c>
      <c r="P334" s="145">
        <f>O334*H334</f>
        <v>0</v>
      </c>
      <c r="Q334" s="145">
        <v>0</v>
      </c>
      <c r="R334" s="145">
        <f>Q334*H334</f>
        <v>0</v>
      </c>
      <c r="S334" s="145">
        <v>0</v>
      </c>
      <c r="T334" s="146">
        <f>S334*H334</f>
        <v>0</v>
      </c>
      <c r="AR334" s="147" t="s">
        <v>217</v>
      </c>
      <c r="AT334" s="147" t="s">
        <v>193</v>
      </c>
      <c r="AU334" s="147" t="s">
        <v>85</v>
      </c>
      <c r="AY334" s="17" t="s">
        <v>190</v>
      </c>
      <c r="BE334" s="148">
        <f>IF(N334="základní",J334,0)</f>
        <v>0</v>
      </c>
      <c r="BF334" s="148">
        <f>IF(N334="snížená",J334,0)</f>
        <v>0</v>
      </c>
      <c r="BG334" s="148">
        <f>IF(N334="zákl. přenesená",J334,0)</f>
        <v>0</v>
      </c>
      <c r="BH334" s="148">
        <f>IF(N334="sníž. přenesená",J334,0)</f>
        <v>0</v>
      </c>
      <c r="BI334" s="148">
        <f>IF(N334="nulová",J334,0)</f>
        <v>0</v>
      </c>
      <c r="BJ334" s="17" t="s">
        <v>83</v>
      </c>
      <c r="BK334" s="148">
        <f>ROUND(I334*H334,2)</f>
        <v>0</v>
      </c>
      <c r="BL334" s="17" t="s">
        <v>217</v>
      </c>
      <c r="BM334" s="147" t="s">
        <v>1232</v>
      </c>
    </row>
    <row r="335" spans="2:65" s="1" customFormat="1">
      <c r="B335" s="32"/>
      <c r="D335" s="149" t="s">
        <v>200</v>
      </c>
      <c r="F335" s="150" t="s">
        <v>2324</v>
      </c>
      <c r="I335" s="151"/>
      <c r="L335" s="32"/>
      <c r="M335" s="152"/>
      <c r="T335" s="56"/>
      <c r="AT335" s="17" t="s">
        <v>200</v>
      </c>
      <c r="AU335" s="17" t="s">
        <v>85</v>
      </c>
    </row>
    <row r="336" spans="2:65" s="1" customFormat="1" ht="16.5" customHeight="1">
      <c r="B336" s="32"/>
      <c r="C336" s="183" t="s">
        <v>851</v>
      </c>
      <c r="D336" s="183" t="s">
        <v>615</v>
      </c>
      <c r="E336" s="184" t="s">
        <v>2325</v>
      </c>
      <c r="F336" s="185" t="s">
        <v>2326</v>
      </c>
      <c r="G336" s="186" t="s">
        <v>271</v>
      </c>
      <c r="H336" s="187">
        <v>9</v>
      </c>
      <c r="I336" s="188"/>
      <c r="J336" s="189">
        <f>ROUND(I336*H336,2)</f>
        <v>0</v>
      </c>
      <c r="K336" s="185" t="s">
        <v>197</v>
      </c>
      <c r="L336" s="190"/>
      <c r="M336" s="191" t="s">
        <v>1</v>
      </c>
      <c r="N336" s="192" t="s">
        <v>41</v>
      </c>
      <c r="P336" s="145">
        <f>O336*H336</f>
        <v>0</v>
      </c>
      <c r="Q336" s="145">
        <v>0</v>
      </c>
      <c r="R336" s="145">
        <f>Q336*H336</f>
        <v>0</v>
      </c>
      <c r="S336" s="145">
        <v>0</v>
      </c>
      <c r="T336" s="146">
        <f>S336*H336</f>
        <v>0</v>
      </c>
      <c r="AR336" s="147" t="s">
        <v>500</v>
      </c>
      <c r="AT336" s="147" t="s">
        <v>615</v>
      </c>
      <c r="AU336" s="147" t="s">
        <v>85</v>
      </c>
      <c r="AY336" s="17" t="s">
        <v>190</v>
      </c>
      <c r="BE336" s="148">
        <f>IF(N336="základní",J336,0)</f>
        <v>0</v>
      </c>
      <c r="BF336" s="148">
        <f>IF(N336="snížená",J336,0)</f>
        <v>0</v>
      </c>
      <c r="BG336" s="148">
        <f>IF(N336="zákl. přenesená",J336,0)</f>
        <v>0</v>
      </c>
      <c r="BH336" s="148">
        <f>IF(N336="sníž. přenesená",J336,0)</f>
        <v>0</v>
      </c>
      <c r="BI336" s="148">
        <f>IF(N336="nulová",J336,0)</f>
        <v>0</v>
      </c>
      <c r="BJ336" s="17" t="s">
        <v>83</v>
      </c>
      <c r="BK336" s="148">
        <f>ROUND(I336*H336,2)</f>
        <v>0</v>
      </c>
      <c r="BL336" s="17" t="s">
        <v>217</v>
      </c>
      <c r="BM336" s="147" t="s">
        <v>1246</v>
      </c>
    </row>
    <row r="337" spans="2:65" s="1" customFormat="1" ht="24.2" customHeight="1">
      <c r="B337" s="32"/>
      <c r="C337" s="136" t="s">
        <v>857</v>
      </c>
      <c r="D337" s="136" t="s">
        <v>193</v>
      </c>
      <c r="E337" s="137" t="s">
        <v>2327</v>
      </c>
      <c r="F337" s="138" t="s">
        <v>2328</v>
      </c>
      <c r="G337" s="139" t="s">
        <v>271</v>
      </c>
      <c r="H337" s="140">
        <v>1</v>
      </c>
      <c r="I337" s="141"/>
      <c r="J337" s="142">
        <f>ROUND(I337*H337,2)</f>
        <v>0</v>
      </c>
      <c r="K337" s="138" t="s">
        <v>197</v>
      </c>
      <c r="L337" s="32"/>
      <c r="M337" s="143" t="s">
        <v>1</v>
      </c>
      <c r="N337" s="144" t="s">
        <v>41</v>
      </c>
      <c r="P337" s="145">
        <f>O337*H337</f>
        <v>0</v>
      </c>
      <c r="Q337" s="145">
        <v>0</v>
      </c>
      <c r="R337" s="145">
        <f>Q337*H337</f>
        <v>0</v>
      </c>
      <c r="S337" s="145">
        <v>0</v>
      </c>
      <c r="T337" s="146">
        <f>S337*H337</f>
        <v>0</v>
      </c>
      <c r="AR337" s="147" t="s">
        <v>217</v>
      </c>
      <c r="AT337" s="147" t="s">
        <v>193</v>
      </c>
      <c r="AU337" s="147" t="s">
        <v>85</v>
      </c>
      <c r="AY337" s="17" t="s">
        <v>190</v>
      </c>
      <c r="BE337" s="148">
        <f>IF(N337="základní",J337,0)</f>
        <v>0</v>
      </c>
      <c r="BF337" s="148">
        <f>IF(N337="snížená",J337,0)</f>
        <v>0</v>
      </c>
      <c r="BG337" s="148">
        <f>IF(N337="zákl. přenesená",J337,0)</f>
        <v>0</v>
      </c>
      <c r="BH337" s="148">
        <f>IF(N337="sníž. přenesená",J337,0)</f>
        <v>0</v>
      </c>
      <c r="BI337" s="148">
        <f>IF(N337="nulová",J337,0)</f>
        <v>0</v>
      </c>
      <c r="BJ337" s="17" t="s">
        <v>83</v>
      </c>
      <c r="BK337" s="148">
        <f>ROUND(I337*H337,2)</f>
        <v>0</v>
      </c>
      <c r="BL337" s="17" t="s">
        <v>217</v>
      </c>
      <c r="BM337" s="147" t="s">
        <v>1258</v>
      </c>
    </row>
    <row r="338" spans="2:65" s="1" customFormat="1">
      <c r="B338" s="32"/>
      <c r="D338" s="149" t="s">
        <v>200</v>
      </c>
      <c r="F338" s="150" t="s">
        <v>2329</v>
      </c>
      <c r="I338" s="151"/>
      <c r="L338" s="32"/>
      <c r="M338" s="152"/>
      <c r="T338" s="56"/>
      <c r="AT338" s="17" t="s">
        <v>200</v>
      </c>
      <c r="AU338" s="17" t="s">
        <v>85</v>
      </c>
    </row>
    <row r="339" spans="2:65" s="1" customFormat="1" ht="16.5" customHeight="1">
      <c r="B339" s="32"/>
      <c r="C339" s="183" t="s">
        <v>862</v>
      </c>
      <c r="D339" s="183" t="s">
        <v>615</v>
      </c>
      <c r="E339" s="184" t="s">
        <v>2330</v>
      </c>
      <c r="F339" s="185" t="s">
        <v>2331</v>
      </c>
      <c r="G339" s="186" t="s">
        <v>271</v>
      </c>
      <c r="H339" s="187">
        <v>1</v>
      </c>
      <c r="I339" s="188"/>
      <c r="J339" s="189">
        <f>ROUND(I339*H339,2)</f>
        <v>0</v>
      </c>
      <c r="K339" s="185" t="s">
        <v>197</v>
      </c>
      <c r="L339" s="190"/>
      <c r="M339" s="191" t="s">
        <v>1</v>
      </c>
      <c r="N339" s="192" t="s">
        <v>41</v>
      </c>
      <c r="P339" s="145">
        <f>O339*H339</f>
        <v>0</v>
      </c>
      <c r="Q339" s="145">
        <v>0</v>
      </c>
      <c r="R339" s="145">
        <f>Q339*H339</f>
        <v>0</v>
      </c>
      <c r="S339" s="145">
        <v>0</v>
      </c>
      <c r="T339" s="146">
        <f>S339*H339</f>
        <v>0</v>
      </c>
      <c r="AR339" s="147" t="s">
        <v>500</v>
      </c>
      <c r="AT339" s="147" t="s">
        <v>615</v>
      </c>
      <c r="AU339" s="147" t="s">
        <v>85</v>
      </c>
      <c r="AY339" s="17" t="s">
        <v>190</v>
      </c>
      <c r="BE339" s="148">
        <f>IF(N339="základní",J339,0)</f>
        <v>0</v>
      </c>
      <c r="BF339" s="148">
        <f>IF(N339="snížená",J339,0)</f>
        <v>0</v>
      </c>
      <c r="BG339" s="148">
        <f>IF(N339="zákl. přenesená",J339,0)</f>
        <v>0</v>
      </c>
      <c r="BH339" s="148">
        <f>IF(N339="sníž. přenesená",J339,0)</f>
        <v>0</v>
      </c>
      <c r="BI339" s="148">
        <f>IF(N339="nulová",J339,0)</f>
        <v>0</v>
      </c>
      <c r="BJ339" s="17" t="s">
        <v>83</v>
      </c>
      <c r="BK339" s="148">
        <f>ROUND(I339*H339,2)</f>
        <v>0</v>
      </c>
      <c r="BL339" s="17" t="s">
        <v>217</v>
      </c>
      <c r="BM339" s="147" t="s">
        <v>1271</v>
      </c>
    </row>
    <row r="340" spans="2:65" s="1" customFormat="1" ht="24.2" customHeight="1">
      <c r="B340" s="32"/>
      <c r="C340" s="136" t="s">
        <v>868</v>
      </c>
      <c r="D340" s="136" t="s">
        <v>193</v>
      </c>
      <c r="E340" s="137" t="s">
        <v>2332</v>
      </c>
      <c r="F340" s="138" t="s">
        <v>2333</v>
      </c>
      <c r="G340" s="139" t="s">
        <v>271</v>
      </c>
      <c r="H340" s="140">
        <v>1</v>
      </c>
      <c r="I340" s="141"/>
      <c r="J340" s="142">
        <f>ROUND(I340*H340,2)</f>
        <v>0</v>
      </c>
      <c r="K340" s="138" t="s">
        <v>197</v>
      </c>
      <c r="L340" s="32"/>
      <c r="M340" s="143" t="s">
        <v>1</v>
      </c>
      <c r="N340" s="144" t="s">
        <v>41</v>
      </c>
      <c r="P340" s="145">
        <f>O340*H340</f>
        <v>0</v>
      </c>
      <c r="Q340" s="145">
        <v>0</v>
      </c>
      <c r="R340" s="145">
        <f>Q340*H340</f>
        <v>0</v>
      </c>
      <c r="S340" s="145">
        <v>0</v>
      </c>
      <c r="T340" s="146">
        <f>S340*H340</f>
        <v>0</v>
      </c>
      <c r="AR340" s="147" t="s">
        <v>217</v>
      </c>
      <c r="AT340" s="147" t="s">
        <v>193</v>
      </c>
      <c r="AU340" s="147" t="s">
        <v>85</v>
      </c>
      <c r="AY340" s="17" t="s">
        <v>190</v>
      </c>
      <c r="BE340" s="148">
        <f>IF(N340="základní",J340,0)</f>
        <v>0</v>
      </c>
      <c r="BF340" s="148">
        <f>IF(N340="snížená",J340,0)</f>
        <v>0</v>
      </c>
      <c r="BG340" s="148">
        <f>IF(N340="zákl. přenesená",J340,0)</f>
        <v>0</v>
      </c>
      <c r="BH340" s="148">
        <f>IF(N340="sníž. přenesená",J340,0)</f>
        <v>0</v>
      </c>
      <c r="BI340" s="148">
        <f>IF(N340="nulová",J340,0)</f>
        <v>0</v>
      </c>
      <c r="BJ340" s="17" t="s">
        <v>83</v>
      </c>
      <c r="BK340" s="148">
        <f>ROUND(I340*H340,2)</f>
        <v>0</v>
      </c>
      <c r="BL340" s="17" t="s">
        <v>217</v>
      </c>
      <c r="BM340" s="147" t="s">
        <v>1293</v>
      </c>
    </row>
    <row r="341" spans="2:65" s="1" customFormat="1">
      <c r="B341" s="32"/>
      <c r="D341" s="149" t="s">
        <v>200</v>
      </c>
      <c r="F341" s="150" t="s">
        <v>2334</v>
      </c>
      <c r="I341" s="151"/>
      <c r="L341" s="32"/>
      <c r="M341" s="152"/>
      <c r="T341" s="56"/>
      <c r="AT341" s="17" t="s">
        <v>200</v>
      </c>
      <c r="AU341" s="17" t="s">
        <v>85</v>
      </c>
    </row>
    <row r="342" spans="2:65" s="1" customFormat="1" ht="21.75" customHeight="1">
      <c r="B342" s="32"/>
      <c r="C342" s="183" t="s">
        <v>874</v>
      </c>
      <c r="D342" s="183" t="s">
        <v>615</v>
      </c>
      <c r="E342" s="184" t="s">
        <v>2335</v>
      </c>
      <c r="F342" s="185" t="s">
        <v>2336</v>
      </c>
      <c r="G342" s="186" t="s">
        <v>271</v>
      </c>
      <c r="H342" s="187">
        <v>1</v>
      </c>
      <c r="I342" s="188"/>
      <c r="J342" s="189">
        <f>ROUND(I342*H342,2)</f>
        <v>0</v>
      </c>
      <c r="K342" s="185" t="s">
        <v>197</v>
      </c>
      <c r="L342" s="190"/>
      <c r="M342" s="191" t="s">
        <v>1</v>
      </c>
      <c r="N342" s="192" t="s">
        <v>41</v>
      </c>
      <c r="P342" s="145">
        <f>O342*H342</f>
        <v>0</v>
      </c>
      <c r="Q342" s="145">
        <v>0</v>
      </c>
      <c r="R342" s="145">
        <f>Q342*H342</f>
        <v>0</v>
      </c>
      <c r="S342" s="145">
        <v>0</v>
      </c>
      <c r="T342" s="146">
        <f>S342*H342</f>
        <v>0</v>
      </c>
      <c r="AR342" s="147" t="s">
        <v>500</v>
      </c>
      <c r="AT342" s="147" t="s">
        <v>615</v>
      </c>
      <c r="AU342" s="147" t="s">
        <v>85</v>
      </c>
      <c r="AY342" s="17" t="s">
        <v>190</v>
      </c>
      <c r="BE342" s="148">
        <f>IF(N342="základní",J342,0)</f>
        <v>0</v>
      </c>
      <c r="BF342" s="148">
        <f>IF(N342="snížená",J342,0)</f>
        <v>0</v>
      </c>
      <c r="BG342" s="148">
        <f>IF(N342="zákl. přenesená",J342,0)</f>
        <v>0</v>
      </c>
      <c r="BH342" s="148">
        <f>IF(N342="sníž. přenesená",J342,0)</f>
        <v>0</v>
      </c>
      <c r="BI342" s="148">
        <f>IF(N342="nulová",J342,0)</f>
        <v>0</v>
      </c>
      <c r="BJ342" s="17" t="s">
        <v>83</v>
      </c>
      <c r="BK342" s="148">
        <f>ROUND(I342*H342,2)</f>
        <v>0</v>
      </c>
      <c r="BL342" s="17" t="s">
        <v>217</v>
      </c>
      <c r="BM342" s="147" t="s">
        <v>1307</v>
      </c>
    </row>
    <row r="343" spans="2:65" s="1" customFormat="1" ht="24.2" customHeight="1">
      <c r="B343" s="32"/>
      <c r="C343" s="136" t="s">
        <v>880</v>
      </c>
      <c r="D343" s="136" t="s">
        <v>193</v>
      </c>
      <c r="E343" s="137" t="s">
        <v>2337</v>
      </c>
      <c r="F343" s="138" t="s">
        <v>2338</v>
      </c>
      <c r="G343" s="139" t="s">
        <v>271</v>
      </c>
      <c r="H343" s="140">
        <v>10</v>
      </c>
      <c r="I343" s="141"/>
      <c r="J343" s="142">
        <f>ROUND(I343*H343,2)</f>
        <v>0</v>
      </c>
      <c r="K343" s="138" t="s">
        <v>197</v>
      </c>
      <c r="L343" s="32"/>
      <c r="M343" s="143" t="s">
        <v>1</v>
      </c>
      <c r="N343" s="144" t="s">
        <v>41</v>
      </c>
      <c r="P343" s="145">
        <f>O343*H343</f>
        <v>0</v>
      </c>
      <c r="Q343" s="145">
        <v>0</v>
      </c>
      <c r="R343" s="145">
        <f>Q343*H343</f>
        <v>0</v>
      </c>
      <c r="S343" s="145">
        <v>0</v>
      </c>
      <c r="T343" s="146">
        <f>S343*H343</f>
        <v>0</v>
      </c>
      <c r="AR343" s="147" t="s">
        <v>217</v>
      </c>
      <c r="AT343" s="147" t="s">
        <v>193</v>
      </c>
      <c r="AU343" s="147" t="s">
        <v>85</v>
      </c>
      <c r="AY343" s="17" t="s">
        <v>190</v>
      </c>
      <c r="BE343" s="148">
        <f>IF(N343="základní",J343,0)</f>
        <v>0</v>
      </c>
      <c r="BF343" s="148">
        <f>IF(N343="snížená",J343,0)</f>
        <v>0</v>
      </c>
      <c r="BG343" s="148">
        <f>IF(N343="zákl. přenesená",J343,0)</f>
        <v>0</v>
      </c>
      <c r="BH343" s="148">
        <f>IF(N343="sníž. přenesená",J343,0)</f>
        <v>0</v>
      </c>
      <c r="BI343" s="148">
        <f>IF(N343="nulová",J343,0)</f>
        <v>0</v>
      </c>
      <c r="BJ343" s="17" t="s">
        <v>83</v>
      </c>
      <c r="BK343" s="148">
        <f>ROUND(I343*H343,2)</f>
        <v>0</v>
      </c>
      <c r="BL343" s="17" t="s">
        <v>217</v>
      </c>
      <c r="BM343" s="147" t="s">
        <v>1277</v>
      </c>
    </row>
    <row r="344" spans="2:65" s="1" customFormat="1">
      <c r="B344" s="32"/>
      <c r="D344" s="149" t="s">
        <v>200</v>
      </c>
      <c r="F344" s="150" t="s">
        <v>2339</v>
      </c>
      <c r="I344" s="151"/>
      <c r="L344" s="32"/>
      <c r="M344" s="152"/>
      <c r="T344" s="56"/>
      <c r="AT344" s="17" t="s">
        <v>200</v>
      </c>
      <c r="AU344" s="17" t="s">
        <v>85</v>
      </c>
    </row>
    <row r="345" spans="2:65" s="1" customFormat="1" ht="24.2" customHeight="1">
      <c r="B345" s="32"/>
      <c r="C345" s="183" t="s">
        <v>886</v>
      </c>
      <c r="D345" s="183" t="s">
        <v>615</v>
      </c>
      <c r="E345" s="184" t="s">
        <v>2340</v>
      </c>
      <c r="F345" s="185" t="s">
        <v>2341</v>
      </c>
      <c r="G345" s="186" t="s">
        <v>271</v>
      </c>
      <c r="H345" s="187">
        <v>10</v>
      </c>
      <c r="I345" s="188"/>
      <c r="J345" s="189">
        <f>ROUND(I345*H345,2)</f>
        <v>0</v>
      </c>
      <c r="K345" s="185" t="s">
        <v>197</v>
      </c>
      <c r="L345" s="190"/>
      <c r="M345" s="191" t="s">
        <v>1</v>
      </c>
      <c r="N345" s="192" t="s">
        <v>41</v>
      </c>
      <c r="P345" s="145">
        <f>O345*H345</f>
        <v>0</v>
      </c>
      <c r="Q345" s="145">
        <v>0</v>
      </c>
      <c r="R345" s="145">
        <f>Q345*H345</f>
        <v>0</v>
      </c>
      <c r="S345" s="145">
        <v>0</v>
      </c>
      <c r="T345" s="146">
        <f>S345*H345</f>
        <v>0</v>
      </c>
      <c r="AR345" s="147" t="s">
        <v>500</v>
      </c>
      <c r="AT345" s="147" t="s">
        <v>615</v>
      </c>
      <c r="AU345" s="147" t="s">
        <v>85</v>
      </c>
      <c r="AY345" s="17" t="s">
        <v>190</v>
      </c>
      <c r="BE345" s="148">
        <f>IF(N345="základní",J345,0)</f>
        <v>0</v>
      </c>
      <c r="BF345" s="148">
        <f>IF(N345="snížená",J345,0)</f>
        <v>0</v>
      </c>
      <c r="BG345" s="148">
        <f>IF(N345="zákl. přenesená",J345,0)</f>
        <v>0</v>
      </c>
      <c r="BH345" s="148">
        <f>IF(N345="sníž. přenesená",J345,0)</f>
        <v>0</v>
      </c>
      <c r="BI345" s="148">
        <f>IF(N345="nulová",J345,0)</f>
        <v>0</v>
      </c>
      <c r="BJ345" s="17" t="s">
        <v>83</v>
      </c>
      <c r="BK345" s="148">
        <f>ROUND(I345*H345,2)</f>
        <v>0</v>
      </c>
      <c r="BL345" s="17" t="s">
        <v>217</v>
      </c>
      <c r="BM345" s="147" t="s">
        <v>2342</v>
      </c>
    </row>
    <row r="346" spans="2:65" s="1" customFormat="1" ht="24.2" customHeight="1">
      <c r="B346" s="32"/>
      <c r="C346" s="136" t="s">
        <v>892</v>
      </c>
      <c r="D346" s="136" t="s">
        <v>193</v>
      </c>
      <c r="E346" s="137" t="s">
        <v>2343</v>
      </c>
      <c r="F346" s="138" t="s">
        <v>2344</v>
      </c>
      <c r="G346" s="139" t="s">
        <v>271</v>
      </c>
      <c r="H346" s="140">
        <v>2</v>
      </c>
      <c r="I346" s="141"/>
      <c r="J346" s="142">
        <f>ROUND(I346*H346,2)</f>
        <v>0</v>
      </c>
      <c r="K346" s="138" t="s">
        <v>197</v>
      </c>
      <c r="L346" s="32"/>
      <c r="M346" s="143" t="s">
        <v>1</v>
      </c>
      <c r="N346" s="144" t="s">
        <v>41</v>
      </c>
      <c r="P346" s="145">
        <f>O346*H346</f>
        <v>0</v>
      </c>
      <c r="Q346" s="145">
        <v>0</v>
      </c>
      <c r="R346" s="145">
        <f>Q346*H346</f>
        <v>0</v>
      </c>
      <c r="S346" s="145">
        <v>0</v>
      </c>
      <c r="T346" s="146">
        <f>S346*H346</f>
        <v>0</v>
      </c>
      <c r="AR346" s="147" t="s">
        <v>217</v>
      </c>
      <c r="AT346" s="147" t="s">
        <v>193</v>
      </c>
      <c r="AU346" s="147" t="s">
        <v>85</v>
      </c>
      <c r="AY346" s="17" t="s">
        <v>190</v>
      </c>
      <c r="BE346" s="148">
        <f>IF(N346="základní",J346,0)</f>
        <v>0</v>
      </c>
      <c r="BF346" s="148">
        <f>IF(N346="snížená",J346,0)</f>
        <v>0</v>
      </c>
      <c r="BG346" s="148">
        <f>IF(N346="zákl. přenesená",J346,0)</f>
        <v>0</v>
      </c>
      <c r="BH346" s="148">
        <f>IF(N346="sníž. přenesená",J346,0)</f>
        <v>0</v>
      </c>
      <c r="BI346" s="148">
        <f>IF(N346="nulová",J346,0)</f>
        <v>0</v>
      </c>
      <c r="BJ346" s="17" t="s">
        <v>83</v>
      </c>
      <c r="BK346" s="148">
        <f>ROUND(I346*H346,2)</f>
        <v>0</v>
      </c>
      <c r="BL346" s="17" t="s">
        <v>217</v>
      </c>
      <c r="BM346" s="147" t="s">
        <v>2345</v>
      </c>
    </row>
    <row r="347" spans="2:65" s="1" customFormat="1">
      <c r="B347" s="32"/>
      <c r="D347" s="149" t="s">
        <v>200</v>
      </c>
      <c r="F347" s="150" t="s">
        <v>2346</v>
      </c>
      <c r="I347" s="151"/>
      <c r="L347" s="32"/>
      <c r="M347" s="152"/>
      <c r="T347" s="56"/>
      <c r="AT347" s="17" t="s">
        <v>200</v>
      </c>
      <c r="AU347" s="17" t="s">
        <v>85</v>
      </c>
    </row>
    <row r="348" spans="2:65" s="1" customFormat="1" ht="24.2" customHeight="1">
      <c r="B348" s="32"/>
      <c r="C348" s="136" t="s">
        <v>898</v>
      </c>
      <c r="D348" s="136" t="s">
        <v>193</v>
      </c>
      <c r="E348" s="137" t="s">
        <v>2347</v>
      </c>
      <c r="F348" s="138" t="s">
        <v>2348</v>
      </c>
      <c r="G348" s="139" t="s">
        <v>271</v>
      </c>
      <c r="H348" s="140">
        <v>2</v>
      </c>
      <c r="I348" s="141"/>
      <c r="J348" s="142">
        <f>ROUND(I348*H348,2)</f>
        <v>0</v>
      </c>
      <c r="K348" s="138" t="s">
        <v>197</v>
      </c>
      <c r="L348" s="32"/>
      <c r="M348" s="143" t="s">
        <v>1</v>
      </c>
      <c r="N348" s="144" t="s">
        <v>41</v>
      </c>
      <c r="P348" s="145">
        <f>O348*H348</f>
        <v>0</v>
      </c>
      <c r="Q348" s="145">
        <v>0</v>
      </c>
      <c r="R348" s="145">
        <f>Q348*H348</f>
        <v>0</v>
      </c>
      <c r="S348" s="145">
        <v>0</v>
      </c>
      <c r="T348" s="146">
        <f>S348*H348</f>
        <v>0</v>
      </c>
      <c r="AR348" s="147" t="s">
        <v>217</v>
      </c>
      <c r="AT348" s="147" t="s">
        <v>193</v>
      </c>
      <c r="AU348" s="147" t="s">
        <v>85</v>
      </c>
      <c r="AY348" s="17" t="s">
        <v>190</v>
      </c>
      <c r="BE348" s="148">
        <f>IF(N348="základní",J348,0)</f>
        <v>0</v>
      </c>
      <c r="BF348" s="148">
        <f>IF(N348="snížená",J348,0)</f>
        <v>0</v>
      </c>
      <c r="BG348" s="148">
        <f>IF(N348="zákl. přenesená",J348,0)</f>
        <v>0</v>
      </c>
      <c r="BH348" s="148">
        <f>IF(N348="sníž. přenesená",J348,0)</f>
        <v>0</v>
      </c>
      <c r="BI348" s="148">
        <f>IF(N348="nulová",J348,0)</f>
        <v>0</v>
      </c>
      <c r="BJ348" s="17" t="s">
        <v>83</v>
      </c>
      <c r="BK348" s="148">
        <f>ROUND(I348*H348,2)</f>
        <v>0</v>
      </c>
      <c r="BL348" s="17" t="s">
        <v>217</v>
      </c>
      <c r="BM348" s="147" t="s">
        <v>2349</v>
      </c>
    </row>
    <row r="349" spans="2:65" s="1" customFormat="1">
      <c r="B349" s="32"/>
      <c r="D349" s="149" t="s">
        <v>200</v>
      </c>
      <c r="F349" s="150" t="s">
        <v>2350</v>
      </c>
      <c r="I349" s="151"/>
      <c r="L349" s="32"/>
      <c r="M349" s="152"/>
      <c r="T349" s="56"/>
      <c r="AT349" s="17" t="s">
        <v>200</v>
      </c>
      <c r="AU349" s="17" t="s">
        <v>85</v>
      </c>
    </row>
    <row r="350" spans="2:65" s="1" customFormat="1" ht="24.2" customHeight="1">
      <c r="B350" s="32"/>
      <c r="C350" s="136" t="s">
        <v>903</v>
      </c>
      <c r="D350" s="136" t="s">
        <v>193</v>
      </c>
      <c r="E350" s="137" t="s">
        <v>2351</v>
      </c>
      <c r="F350" s="138" t="s">
        <v>2352</v>
      </c>
      <c r="G350" s="139" t="s">
        <v>271</v>
      </c>
      <c r="H350" s="140">
        <v>2</v>
      </c>
      <c r="I350" s="141"/>
      <c r="J350" s="142">
        <f>ROUND(I350*H350,2)</f>
        <v>0</v>
      </c>
      <c r="K350" s="138" t="s">
        <v>197</v>
      </c>
      <c r="L350" s="32"/>
      <c r="M350" s="143" t="s">
        <v>1</v>
      </c>
      <c r="N350" s="144" t="s">
        <v>41</v>
      </c>
      <c r="P350" s="145">
        <f>O350*H350</f>
        <v>0</v>
      </c>
      <c r="Q350" s="145">
        <v>0</v>
      </c>
      <c r="R350" s="145">
        <f>Q350*H350</f>
        <v>0</v>
      </c>
      <c r="S350" s="145">
        <v>0</v>
      </c>
      <c r="T350" s="146">
        <f>S350*H350</f>
        <v>0</v>
      </c>
      <c r="AR350" s="147" t="s">
        <v>217</v>
      </c>
      <c r="AT350" s="147" t="s">
        <v>193</v>
      </c>
      <c r="AU350" s="147" t="s">
        <v>85</v>
      </c>
      <c r="AY350" s="17" t="s">
        <v>190</v>
      </c>
      <c r="BE350" s="148">
        <f>IF(N350="základní",J350,0)</f>
        <v>0</v>
      </c>
      <c r="BF350" s="148">
        <f>IF(N350="snížená",J350,0)</f>
        <v>0</v>
      </c>
      <c r="BG350" s="148">
        <f>IF(N350="zákl. přenesená",J350,0)</f>
        <v>0</v>
      </c>
      <c r="BH350" s="148">
        <f>IF(N350="sníž. přenesená",J350,0)</f>
        <v>0</v>
      </c>
      <c r="BI350" s="148">
        <f>IF(N350="nulová",J350,0)</f>
        <v>0</v>
      </c>
      <c r="BJ350" s="17" t="s">
        <v>83</v>
      </c>
      <c r="BK350" s="148">
        <f>ROUND(I350*H350,2)</f>
        <v>0</v>
      </c>
      <c r="BL350" s="17" t="s">
        <v>217</v>
      </c>
      <c r="BM350" s="147" t="s">
        <v>2353</v>
      </c>
    </row>
    <row r="351" spans="2:65" s="1" customFormat="1">
      <c r="B351" s="32"/>
      <c r="D351" s="149" t="s">
        <v>200</v>
      </c>
      <c r="F351" s="150" t="s">
        <v>2354</v>
      </c>
      <c r="I351" s="151"/>
      <c r="L351" s="32"/>
      <c r="M351" s="152"/>
      <c r="T351" s="56"/>
      <c r="AT351" s="17" t="s">
        <v>200</v>
      </c>
      <c r="AU351" s="17" t="s">
        <v>85</v>
      </c>
    </row>
    <row r="352" spans="2:65" s="1" customFormat="1" ht="33" customHeight="1">
      <c r="B352" s="32"/>
      <c r="C352" s="136" t="s">
        <v>907</v>
      </c>
      <c r="D352" s="136" t="s">
        <v>193</v>
      </c>
      <c r="E352" s="137" t="s">
        <v>2355</v>
      </c>
      <c r="F352" s="138" t="s">
        <v>2356</v>
      </c>
      <c r="G352" s="139" t="s">
        <v>271</v>
      </c>
      <c r="H352" s="140">
        <v>2</v>
      </c>
      <c r="I352" s="141"/>
      <c r="J352" s="142">
        <f>ROUND(I352*H352,2)</f>
        <v>0</v>
      </c>
      <c r="K352" s="138" t="s">
        <v>197</v>
      </c>
      <c r="L352" s="32"/>
      <c r="M352" s="143" t="s">
        <v>1</v>
      </c>
      <c r="N352" s="144" t="s">
        <v>41</v>
      </c>
      <c r="P352" s="145">
        <f>O352*H352</f>
        <v>0</v>
      </c>
      <c r="Q352" s="145">
        <v>0</v>
      </c>
      <c r="R352" s="145">
        <f>Q352*H352</f>
        <v>0</v>
      </c>
      <c r="S352" s="145">
        <v>0</v>
      </c>
      <c r="T352" s="146">
        <f>S352*H352</f>
        <v>0</v>
      </c>
      <c r="AR352" s="147" t="s">
        <v>217</v>
      </c>
      <c r="AT352" s="147" t="s">
        <v>193</v>
      </c>
      <c r="AU352" s="147" t="s">
        <v>85</v>
      </c>
      <c r="AY352" s="17" t="s">
        <v>190</v>
      </c>
      <c r="BE352" s="148">
        <f>IF(N352="základní",J352,0)</f>
        <v>0</v>
      </c>
      <c r="BF352" s="148">
        <f>IF(N352="snížená",J352,0)</f>
        <v>0</v>
      </c>
      <c r="BG352" s="148">
        <f>IF(N352="zákl. přenesená",J352,0)</f>
        <v>0</v>
      </c>
      <c r="BH352" s="148">
        <f>IF(N352="sníž. přenesená",J352,0)</f>
        <v>0</v>
      </c>
      <c r="BI352" s="148">
        <f>IF(N352="nulová",J352,0)</f>
        <v>0</v>
      </c>
      <c r="BJ352" s="17" t="s">
        <v>83</v>
      </c>
      <c r="BK352" s="148">
        <f>ROUND(I352*H352,2)</f>
        <v>0</v>
      </c>
      <c r="BL352" s="17" t="s">
        <v>217</v>
      </c>
      <c r="BM352" s="147" t="s">
        <v>2357</v>
      </c>
    </row>
    <row r="353" spans="2:65" s="1" customFormat="1">
      <c r="B353" s="32"/>
      <c r="D353" s="149" t="s">
        <v>200</v>
      </c>
      <c r="F353" s="150" t="s">
        <v>2358</v>
      </c>
      <c r="I353" s="151"/>
      <c r="L353" s="32"/>
      <c r="M353" s="152"/>
      <c r="T353" s="56"/>
      <c r="AT353" s="17" t="s">
        <v>200</v>
      </c>
      <c r="AU353" s="17" t="s">
        <v>85</v>
      </c>
    </row>
    <row r="354" spans="2:65" s="1" customFormat="1" ht="24.2" customHeight="1">
      <c r="B354" s="32"/>
      <c r="C354" s="136" t="s">
        <v>913</v>
      </c>
      <c r="D354" s="136" t="s">
        <v>193</v>
      </c>
      <c r="E354" s="137" t="s">
        <v>2359</v>
      </c>
      <c r="F354" s="138" t="s">
        <v>2360</v>
      </c>
      <c r="G354" s="139" t="s">
        <v>271</v>
      </c>
      <c r="H354" s="140">
        <v>2</v>
      </c>
      <c r="I354" s="141"/>
      <c r="J354" s="142">
        <f>ROUND(I354*H354,2)</f>
        <v>0</v>
      </c>
      <c r="K354" s="138" t="s">
        <v>197</v>
      </c>
      <c r="L354" s="32"/>
      <c r="M354" s="143" t="s">
        <v>1</v>
      </c>
      <c r="N354" s="144" t="s">
        <v>41</v>
      </c>
      <c r="P354" s="145">
        <f>O354*H354</f>
        <v>0</v>
      </c>
      <c r="Q354" s="145">
        <v>0</v>
      </c>
      <c r="R354" s="145">
        <f>Q354*H354</f>
        <v>0</v>
      </c>
      <c r="S354" s="145">
        <v>0</v>
      </c>
      <c r="T354" s="146">
        <f>S354*H354</f>
        <v>0</v>
      </c>
      <c r="AR354" s="147" t="s">
        <v>217</v>
      </c>
      <c r="AT354" s="147" t="s">
        <v>193</v>
      </c>
      <c r="AU354" s="147" t="s">
        <v>85</v>
      </c>
      <c r="AY354" s="17" t="s">
        <v>190</v>
      </c>
      <c r="BE354" s="148">
        <f>IF(N354="základní",J354,0)</f>
        <v>0</v>
      </c>
      <c r="BF354" s="148">
        <f>IF(N354="snížená",J354,0)</f>
        <v>0</v>
      </c>
      <c r="BG354" s="148">
        <f>IF(N354="zákl. přenesená",J354,0)</f>
        <v>0</v>
      </c>
      <c r="BH354" s="148">
        <f>IF(N354="sníž. přenesená",J354,0)</f>
        <v>0</v>
      </c>
      <c r="BI354" s="148">
        <f>IF(N354="nulová",J354,0)</f>
        <v>0</v>
      </c>
      <c r="BJ354" s="17" t="s">
        <v>83</v>
      </c>
      <c r="BK354" s="148">
        <f>ROUND(I354*H354,2)</f>
        <v>0</v>
      </c>
      <c r="BL354" s="17" t="s">
        <v>217</v>
      </c>
      <c r="BM354" s="147" t="s">
        <v>2361</v>
      </c>
    </row>
    <row r="355" spans="2:65" s="1" customFormat="1">
      <c r="B355" s="32"/>
      <c r="D355" s="149" t="s">
        <v>200</v>
      </c>
      <c r="F355" s="150" t="s">
        <v>2362</v>
      </c>
      <c r="I355" s="151"/>
      <c r="L355" s="32"/>
      <c r="M355" s="152"/>
      <c r="T355" s="56"/>
      <c r="AT355" s="17" t="s">
        <v>200</v>
      </c>
      <c r="AU355" s="17" t="s">
        <v>85</v>
      </c>
    </row>
    <row r="356" spans="2:65" s="1" customFormat="1" ht="24.2" customHeight="1">
      <c r="B356" s="32"/>
      <c r="C356" s="183" t="s">
        <v>918</v>
      </c>
      <c r="D356" s="183" t="s">
        <v>615</v>
      </c>
      <c r="E356" s="184" t="s">
        <v>2363</v>
      </c>
      <c r="F356" s="185" t="s">
        <v>2364</v>
      </c>
      <c r="G356" s="186" t="s">
        <v>271</v>
      </c>
      <c r="H356" s="187">
        <v>2</v>
      </c>
      <c r="I356" s="188"/>
      <c r="J356" s="189">
        <f>ROUND(I356*H356,2)</f>
        <v>0</v>
      </c>
      <c r="K356" s="185" t="s">
        <v>197</v>
      </c>
      <c r="L356" s="190"/>
      <c r="M356" s="191" t="s">
        <v>1</v>
      </c>
      <c r="N356" s="192" t="s">
        <v>41</v>
      </c>
      <c r="P356" s="145">
        <f>O356*H356</f>
        <v>0</v>
      </c>
      <c r="Q356" s="145">
        <v>0</v>
      </c>
      <c r="R356" s="145">
        <f>Q356*H356</f>
        <v>0</v>
      </c>
      <c r="S356" s="145">
        <v>0</v>
      </c>
      <c r="T356" s="146">
        <f>S356*H356</f>
        <v>0</v>
      </c>
      <c r="AR356" s="147" t="s">
        <v>500</v>
      </c>
      <c r="AT356" s="147" t="s">
        <v>615</v>
      </c>
      <c r="AU356" s="147" t="s">
        <v>85</v>
      </c>
      <c r="AY356" s="17" t="s">
        <v>190</v>
      </c>
      <c r="BE356" s="148">
        <f>IF(N356="základní",J356,0)</f>
        <v>0</v>
      </c>
      <c r="BF356" s="148">
        <f>IF(N356="snížená",J356,0)</f>
        <v>0</v>
      </c>
      <c r="BG356" s="148">
        <f>IF(N356="zákl. přenesená",J356,0)</f>
        <v>0</v>
      </c>
      <c r="BH356" s="148">
        <f>IF(N356="sníž. přenesená",J356,0)</f>
        <v>0</v>
      </c>
      <c r="BI356" s="148">
        <f>IF(N356="nulová",J356,0)</f>
        <v>0</v>
      </c>
      <c r="BJ356" s="17" t="s">
        <v>83</v>
      </c>
      <c r="BK356" s="148">
        <f>ROUND(I356*H356,2)</f>
        <v>0</v>
      </c>
      <c r="BL356" s="17" t="s">
        <v>217</v>
      </c>
      <c r="BM356" s="147" t="s">
        <v>2365</v>
      </c>
    </row>
    <row r="357" spans="2:65" s="1" customFormat="1" ht="24.2" customHeight="1">
      <c r="B357" s="32"/>
      <c r="C357" s="136" t="s">
        <v>924</v>
      </c>
      <c r="D357" s="136" t="s">
        <v>193</v>
      </c>
      <c r="E357" s="137" t="s">
        <v>2366</v>
      </c>
      <c r="F357" s="138" t="s">
        <v>2367</v>
      </c>
      <c r="G357" s="139" t="s">
        <v>271</v>
      </c>
      <c r="H357" s="140">
        <v>8</v>
      </c>
      <c r="I357" s="141"/>
      <c r="J357" s="142">
        <f>ROUND(I357*H357,2)</f>
        <v>0</v>
      </c>
      <c r="K357" s="138" t="s">
        <v>197</v>
      </c>
      <c r="L357" s="32"/>
      <c r="M357" s="143" t="s">
        <v>1</v>
      </c>
      <c r="N357" s="144" t="s">
        <v>41</v>
      </c>
      <c r="P357" s="145">
        <f>O357*H357</f>
        <v>0</v>
      </c>
      <c r="Q357" s="145">
        <v>0</v>
      </c>
      <c r="R357" s="145">
        <f>Q357*H357</f>
        <v>0</v>
      </c>
      <c r="S357" s="145">
        <v>0</v>
      </c>
      <c r="T357" s="146">
        <f>S357*H357</f>
        <v>0</v>
      </c>
      <c r="AR357" s="147" t="s">
        <v>217</v>
      </c>
      <c r="AT357" s="147" t="s">
        <v>193</v>
      </c>
      <c r="AU357" s="147" t="s">
        <v>85</v>
      </c>
      <c r="AY357" s="17" t="s">
        <v>190</v>
      </c>
      <c r="BE357" s="148">
        <f>IF(N357="základní",J357,0)</f>
        <v>0</v>
      </c>
      <c r="BF357" s="148">
        <f>IF(N357="snížená",J357,0)</f>
        <v>0</v>
      </c>
      <c r="BG357" s="148">
        <f>IF(N357="zákl. přenesená",J357,0)</f>
        <v>0</v>
      </c>
      <c r="BH357" s="148">
        <f>IF(N357="sníž. přenesená",J357,0)</f>
        <v>0</v>
      </c>
      <c r="BI357" s="148">
        <f>IF(N357="nulová",J357,0)</f>
        <v>0</v>
      </c>
      <c r="BJ357" s="17" t="s">
        <v>83</v>
      </c>
      <c r="BK357" s="148">
        <f>ROUND(I357*H357,2)</f>
        <v>0</v>
      </c>
      <c r="BL357" s="17" t="s">
        <v>217</v>
      </c>
      <c r="BM357" s="147" t="s">
        <v>2368</v>
      </c>
    </row>
    <row r="358" spans="2:65" s="1" customFormat="1">
      <c r="B358" s="32"/>
      <c r="D358" s="149" t="s">
        <v>200</v>
      </c>
      <c r="F358" s="150" t="s">
        <v>2369</v>
      </c>
      <c r="I358" s="151"/>
      <c r="L358" s="32"/>
      <c r="M358" s="152"/>
      <c r="T358" s="56"/>
      <c r="AT358" s="17" t="s">
        <v>200</v>
      </c>
      <c r="AU358" s="17" t="s">
        <v>85</v>
      </c>
    </row>
    <row r="359" spans="2:65" s="1" customFormat="1" ht="24.2" customHeight="1">
      <c r="B359" s="32"/>
      <c r="C359" s="183" t="s">
        <v>928</v>
      </c>
      <c r="D359" s="183" t="s">
        <v>615</v>
      </c>
      <c r="E359" s="184" t="s">
        <v>2370</v>
      </c>
      <c r="F359" s="185" t="s">
        <v>2371</v>
      </c>
      <c r="G359" s="186" t="s">
        <v>271</v>
      </c>
      <c r="H359" s="187">
        <v>8</v>
      </c>
      <c r="I359" s="188"/>
      <c r="J359" s="189">
        <f>ROUND(I359*H359,2)</f>
        <v>0</v>
      </c>
      <c r="K359" s="185" t="s">
        <v>197</v>
      </c>
      <c r="L359" s="190"/>
      <c r="M359" s="191" t="s">
        <v>1</v>
      </c>
      <c r="N359" s="192" t="s">
        <v>41</v>
      </c>
      <c r="P359" s="145">
        <f>O359*H359</f>
        <v>0</v>
      </c>
      <c r="Q359" s="145">
        <v>0</v>
      </c>
      <c r="R359" s="145">
        <f>Q359*H359</f>
        <v>0</v>
      </c>
      <c r="S359" s="145">
        <v>0</v>
      </c>
      <c r="T359" s="146">
        <f>S359*H359</f>
        <v>0</v>
      </c>
      <c r="AR359" s="147" t="s">
        <v>500</v>
      </c>
      <c r="AT359" s="147" t="s">
        <v>615</v>
      </c>
      <c r="AU359" s="147" t="s">
        <v>85</v>
      </c>
      <c r="AY359" s="17" t="s">
        <v>190</v>
      </c>
      <c r="BE359" s="148">
        <f>IF(N359="základní",J359,0)</f>
        <v>0</v>
      </c>
      <c r="BF359" s="148">
        <f>IF(N359="snížená",J359,0)</f>
        <v>0</v>
      </c>
      <c r="BG359" s="148">
        <f>IF(N359="zákl. přenesená",J359,0)</f>
        <v>0</v>
      </c>
      <c r="BH359" s="148">
        <f>IF(N359="sníž. přenesená",J359,0)</f>
        <v>0</v>
      </c>
      <c r="BI359" s="148">
        <f>IF(N359="nulová",J359,0)</f>
        <v>0</v>
      </c>
      <c r="BJ359" s="17" t="s">
        <v>83</v>
      </c>
      <c r="BK359" s="148">
        <f>ROUND(I359*H359,2)</f>
        <v>0</v>
      </c>
      <c r="BL359" s="17" t="s">
        <v>217</v>
      </c>
      <c r="BM359" s="147" t="s">
        <v>2372</v>
      </c>
    </row>
    <row r="360" spans="2:65" s="1" customFormat="1" ht="24.2" customHeight="1">
      <c r="B360" s="32"/>
      <c r="C360" s="136" t="s">
        <v>932</v>
      </c>
      <c r="D360" s="136" t="s">
        <v>193</v>
      </c>
      <c r="E360" s="137" t="s">
        <v>2373</v>
      </c>
      <c r="F360" s="138" t="s">
        <v>2374</v>
      </c>
      <c r="G360" s="139" t="s">
        <v>271</v>
      </c>
      <c r="H360" s="140">
        <v>2</v>
      </c>
      <c r="I360" s="141"/>
      <c r="J360" s="142">
        <f>ROUND(I360*H360,2)</f>
        <v>0</v>
      </c>
      <c r="K360" s="138" t="s">
        <v>197</v>
      </c>
      <c r="L360" s="32"/>
      <c r="M360" s="143" t="s">
        <v>1</v>
      </c>
      <c r="N360" s="144" t="s">
        <v>41</v>
      </c>
      <c r="P360" s="145">
        <f>O360*H360</f>
        <v>0</v>
      </c>
      <c r="Q360" s="145">
        <v>0</v>
      </c>
      <c r="R360" s="145">
        <f>Q360*H360</f>
        <v>0</v>
      </c>
      <c r="S360" s="145">
        <v>0</v>
      </c>
      <c r="T360" s="146">
        <f>S360*H360</f>
        <v>0</v>
      </c>
      <c r="AR360" s="147" t="s">
        <v>217</v>
      </c>
      <c r="AT360" s="147" t="s">
        <v>193</v>
      </c>
      <c r="AU360" s="147" t="s">
        <v>85</v>
      </c>
      <c r="AY360" s="17" t="s">
        <v>190</v>
      </c>
      <c r="BE360" s="148">
        <f>IF(N360="základní",J360,0)</f>
        <v>0</v>
      </c>
      <c r="BF360" s="148">
        <f>IF(N360="snížená",J360,0)</f>
        <v>0</v>
      </c>
      <c r="BG360" s="148">
        <f>IF(N360="zákl. přenesená",J360,0)</f>
        <v>0</v>
      </c>
      <c r="BH360" s="148">
        <f>IF(N360="sníž. přenesená",J360,0)</f>
        <v>0</v>
      </c>
      <c r="BI360" s="148">
        <f>IF(N360="nulová",J360,0)</f>
        <v>0</v>
      </c>
      <c r="BJ360" s="17" t="s">
        <v>83</v>
      </c>
      <c r="BK360" s="148">
        <f>ROUND(I360*H360,2)</f>
        <v>0</v>
      </c>
      <c r="BL360" s="17" t="s">
        <v>217</v>
      </c>
      <c r="BM360" s="147" t="s">
        <v>2375</v>
      </c>
    </row>
    <row r="361" spans="2:65" s="1" customFormat="1">
      <c r="B361" s="32"/>
      <c r="D361" s="149" t="s">
        <v>200</v>
      </c>
      <c r="F361" s="150" t="s">
        <v>2376</v>
      </c>
      <c r="I361" s="151"/>
      <c r="L361" s="32"/>
      <c r="M361" s="152"/>
      <c r="T361" s="56"/>
      <c r="AT361" s="17" t="s">
        <v>200</v>
      </c>
      <c r="AU361" s="17" t="s">
        <v>85</v>
      </c>
    </row>
    <row r="362" spans="2:65" s="1" customFormat="1" ht="24.2" customHeight="1">
      <c r="B362" s="32"/>
      <c r="C362" s="136" t="s">
        <v>936</v>
      </c>
      <c r="D362" s="136" t="s">
        <v>193</v>
      </c>
      <c r="E362" s="137" t="s">
        <v>2377</v>
      </c>
      <c r="F362" s="138" t="s">
        <v>2378</v>
      </c>
      <c r="G362" s="139" t="s">
        <v>271</v>
      </c>
      <c r="H362" s="140">
        <v>30</v>
      </c>
      <c r="I362" s="141"/>
      <c r="J362" s="142">
        <f>ROUND(I362*H362,2)</f>
        <v>0</v>
      </c>
      <c r="K362" s="138" t="s">
        <v>197</v>
      </c>
      <c r="L362" s="32"/>
      <c r="M362" s="143" t="s">
        <v>1</v>
      </c>
      <c r="N362" s="144" t="s">
        <v>41</v>
      </c>
      <c r="P362" s="145">
        <f>O362*H362</f>
        <v>0</v>
      </c>
      <c r="Q362" s="145">
        <v>0</v>
      </c>
      <c r="R362" s="145">
        <f>Q362*H362</f>
        <v>0</v>
      </c>
      <c r="S362" s="145">
        <v>0</v>
      </c>
      <c r="T362" s="146">
        <f>S362*H362</f>
        <v>0</v>
      </c>
      <c r="AR362" s="147" t="s">
        <v>217</v>
      </c>
      <c r="AT362" s="147" t="s">
        <v>193</v>
      </c>
      <c r="AU362" s="147" t="s">
        <v>85</v>
      </c>
      <c r="AY362" s="17" t="s">
        <v>190</v>
      </c>
      <c r="BE362" s="148">
        <f>IF(N362="základní",J362,0)</f>
        <v>0</v>
      </c>
      <c r="BF362" s="148">
        <f>IF(N362="snížená",J362,0)</f>
        <v>0</v>
      </c>
      <c r="BG362" s="148">
        <f>IF(N362="zákl. přenesená",J362,0)</f>
        <v>0</v>
      </c>
      <c r="BH362" s="148">
        <f>IF(N362="sníž. přenesená",J362,0)</f>
        <v>0</v>
      </c>
      <c r="BI362" s="148">
        <f>IF(N362="nulová",J362,0)</f>
        <v>0</v>
      </c>
      <c r="BJ362" s="17" t="s">
        <v>83</v>
      </c>
      <c r="BK362" s="148">
        <f>ROUND(I362*H362,2)</f>
        <v>0</v>
      </c>
      <c r="BL362" s="17" t="s">
        <v>217</v>
      </c>
      <c r="BM362" s="147" t="s">
        <v>2379</v>
      </c>
    </row>
    <row r="363" spans="2:65" s="1" customFormat="1">
      <c r="B363" s="32"/>
      <c r="D363" s="149" t="s">
        <v>200</v>
      </c>
      <c r="F363" s="150" t="s">
        <v>2380</v>
      </c>
      <c r="I363" s="151"/>
      <c r="L363" s="32"/>
      <c r="M363" s="152"/>
      <c r="T363" s="56"/>
      <c r="AT363" s="17" t="s">
        <v>200</v>
      </c>
      <c r="AU363" s="17" t="s">
        <v>85</v>
      </c>
    </row>
    <row r="364" spans="2:65" s="1" customFormat="1" ht="24.2" customHeight="1">
      <c r="B364" s="32"/>
      <c r="C364" s="136" t="s">
        <v>940</v>
      </c>
      <c r="D364" s="136" t="s">
        <v>193</v>
      </c>
      <c r="E364" s="137" t="s">
        <v>2381</v>
      </c>
      <c r="F364" s="138" t="s">
        <v>2382</v>
      </c>
      <c r="G364" s="139" t="s">
        <v>271</v>
      </c>
      <c r="H364" s="140">
        <v>40</v>
      </c>
      <c r="I364" s="141"/>
      <c r="J364" s="142">
        <f>ROUND(I364*H364,2)</f>
        <v>0</v>
      </c>
      <c r="K364" s="138" t="s">
        <v>197</v>
      </c>
      <c r="L364" s="32"/>
      <c r="M364" s="143" t="s">
        <v>1</v>
      </c>
      <c r="N364" s="144" t="s">
        <v>41</v>
      </c>
      <c r="P364" s="145">
        <f>O364*H364</f>
        <v>0</v>
      </c>
      <c r="Q364" s="145">
        <v>0</v>
      </c>
      <c r="R364" s="145">
        <f>Q364*H364</f>
        <v>0</v>
      </c>
      <c r="S364" s="145">
        <v>0</v>
      </c>
      <c r="T364" s="146">
        <f>S364*H364</f>
        <v>0</v>
      </c>
      <c r="AR364" s="147" t="s">
        <v>217</v>
      </c>
      <c r="AT364" s="147" t="s">
        <v>193</v>
      </c>
      <c r="AU364" s="147" t="s">
        <v>85</v>
      </c>
      <c r="AY364" s="17" t="s">
        <v>190</v>
      </c>
      <c r="BE364" s="148">
        <f>IF(N364="základní",J364,0)</f>
        <v>0</v>
      </c>
      <c r="BF364" s="148">
        <f>IF(N364="snížená",J364,0)</f>
        <v>0</v>
      </c>
      <c r="BG364" s="148">
        <f>IF(N364="zákl. přenesená",J364,0)</f>
        <v>0</v>
      </c>
      <c r="BH364" s="148">
        <f>IF(N364="sníž. přenesená",J364,0)</f>
        <v>0</v>
      </c>
      <c r="BI364" s="148">
        <f>IF(N364="nulová",J364,0)</f>
        <v>0</v>
      </c>
      <c r="BJ364" s="17" t="s">
        <v>83</v>
      </c>
      <c r="BK364" s="148">
        <f>ROUND(I364*H364,2)</f>
        <v>0</v>
      </c>
      <c r="BL364" s="17" t="s">
        <v>217</v>
      </c>
      <c r="BM364" s="147" t="s">
        <v>2383</v>
      </c>
    </row>
    <row r="365" spans="2:65" s="1" customFormat="1">
      <c r="B365" s="32"/>
      <c r="D365" s="149" t="s">
        <v>200</v>
      </c>
      <c r="F365" s="150" t="s">
        <v>2384</v>
      </c>
      <c r="I365" s="151"/>
      <c r="L365" s="32"/>
      <c r="M365" s="152"/>
      <c r="T365" s="56"/>
      <c r="AT365" s="17" t="s">
        <v>200</v>
      </c>
      <c r="AU365" s="17" t="s">
        <v>85</v>
      </c>
    </row>
    <row r="366" spans="2:65" s="12" customFormat="1">
      <c r="B366" s="160"/>
      <c r="D366" s="153" t="s">
        <v>256</v>
      </c>
      <c r="E366" s="161" t="s">
        <v>1</v>
      </c>
      <c r="F366" s="162" t="s">
        <v>2385</v>
      </c>
      <c r="H366" s="163">
        <v>40</v>
      </c>
      <c r="I366" s="164"/>
      <c r="L366" s="160"/>
      <c r="M366" s="165"/>
      <c r="T366" s="166"/>
      <c r="AT366" s="161" t="s">
        <v>256</v>
      </c>
      <c r="AU366" s="161" t="s">
        <v>85</v>
      </c>
      <c r="AV366" s="12" t="s">
        <v>85</v>
      </c>
      <c r="AW366" s="12" t="s">
        <v>32</v>
      </c>
      <c r="AX366" s="12" t="s">
        <v>76</v>
      </c>
      <c r="AY366" s="161" t="s">
        <v>190</v>
      </c>
    </row>
    <row r="367" spans="2:65" s="14" customFormat="1">
      <c r="B367" s="173"/>
      <c r="D367" s="153" t="s">
        <v>256</v>
      </c>
      <c r="E367" s="174" t="s">
        <v>1</v>
      </c>
      <c r="F367" s="175" t="s">
        <v>267</v>
      </c>
      <c r="H367" s="176">
        <v>40</v>
      </c>
      <c r="I367" s="177"/>
      <c r="L367" s="173"/>
      <c r="M367" s="178"/>
      <c r="T367" s="179"/>
      <c r="AT367" s="174" t="s">
        <v>256</v>
      </c>
      <c r="AU367" s="174" t="s">
        <v>85</v>
      </c>
      <c r="AV367" s="14" t="s">
        <v>217</v>
      </c>
      <c r="AW367" s="14" t="s">
        <v>32</v>
      </c>
      <c r="AX367" s="14" t="s">
        <v>83</v>
      </c>
      <c r="AY367" s="174" t="s">
        <v>190</v>
      </c>
    </row>
    <row r="368" spans="2:65" s="1" customFormat="1" ht="24.2" customHeight="1">
      <c r="B368" s="32"/>
      <c r="C368" s="136" t="s">
        <v>944</v>
      </c>
      <c r="D368" s="136" t="s">
        <v>193</v>
      </c>
      <c r="E368" s="137" t="s">
        <v>949</v>
      </c>
      <c r="F368" s="138" t="s">
        <v>2386</v>
      </c>
      <c r="G368" s="139" t="s">
        <v>284</v>
      </c>
      <c r="H368" s="140">
        <v>80.399000000000001</v>
      </c>
      <c r="I368" s="141"/>
      <c r="J368" s="142">
        <f>ROUND(I368*H368,2)</f>
        <v>0</v>
      </c>
      <c r="K368" s="138" t="s">
        <v>197</v>
      </c>
      <c r="L368" s="32"/>
      <c r="M368" s="143" t="s">
        <v>1</v>
      </c>
      <c r="N368" s="144" t="s">
        <v>41</v>
      </c>
      <c r="P368" s="145">
        <f>O368*H368</f>
        <v>0</v>
      </c>
      <c r="Q368" s="145">
        <v>0</v>
      </c>
      <c r="R368" s="145">
        <f>Q368*H368</f>
        <v>0</v>
      </c>
      <c r="S368" s="145">
        <v>0</v>
      </c>
      <c r="T368" s="146">
        <f>S368*H368</f>
        <v>0</v>
      </c>
      <c r="AR368" s="147" t="s">
        <v>217</v>
      </c>
      <c r="AT368" s="147" t="s">
        <v>193</v>
      </c>
      <c r="AU368" s="147" t="s">
        <v>85</v>
      </c>
      <c r="AY368" s="17" t="s">
        <v>190</v>
      </c>
      <c r="BE368" s="148">
        <f>IF(N368="základní",J368,0)</f>
        <v>0</v>
      </c>
      <c r="BF368" s="148">
        <f>IF(N368="snížená",J368,0)</f>
        <v>0</v>
      </c>
      <c r="BG368" s="148">
        <f>IF(N368="zákl. přenesená",J368,0)</f>
        <v>0</v>
      </c>
      <c r="BH368" s="148">
        <f>IF(N368="sníž. přenesená",J368,0)</f>
        <v>0</v>
      </c>
      <c r="BI368" s="148">
        <f>IF(N368="nulová",J368,0)</f>
        <v>0</v>
      </c>
      <c r="BJ368" s="17" t="s">
        <v>83</v>
      </c>
      <c r="BK368" s="148">
        <f>ROUND(I368*H368,2)</f>
        <v>0</v>
      </c>
      <c r="BL368" s="17" t="s">
        <v>217</v>
      </c>
      <c r="BM368" s="147" t="s">
        <v>2387</v>
      </c>
    </row>
    <row r="369" spans="2:65" s="1" customFormat="1">
      <c r="B369" s="32"/>
      <c r="D369" s="149" t="s">
        <v>200</v>
      </c>
      <c r="F369" s="150" t="s">
        <v>952</v>
      </c>
      <c r="I369" s="151"/>
      <c r="L369" s="32"/>
      <c r="M369" s="152"/>
      <c r="T369" s="56"/>
      <c r="AT369" s="17" t="s">
        <v>200</v>
      </c>
      <c r="AU369" s="17" t="s">
        <v>85</v>
      </c>
    </row>
    <row r="370" spans="2:65" s="12" customFormat="1">
      <c r="B370" s="160"/>
      <c r="D370" s="153" t="s">
        <v>256</v>
      </c>
      <c r="E370" s="161" t="s">
        <v>1</v>
      </c>
      <c r="F370" s="162" t="s">
        <v>2388</v>
      </c>
      <c r="H370" s="163">
        <v>80.399000000000001</v>
      </c>
      <c r="I370" s="164"/>
      <c r="L370" s="160"/>
      <c r="M370" s="165"/>
      <c r="T370" s="166"/>
      <c r="AT370" s="161" t="s">
        <v>256</v>
      </c>
      <c r="AU370" s="161" t="s">
        <v>85</v>
      </c>
      <c r="AV370" s="12" t="s">
        <v>85</v>
      </c>
      <c r="AW370" s="12" t="s">
        <v>32</v>
      </c>
      <c r="AX370" s="12" t="s">
        <v>76</v>
      </c>
      <c r="AY370" s="161" t="s">
        <v>190</v>
      </c>
    </row>
    <row r="371" spans="2:65" s="14" customFormat="1">
      <c r="B371" s="173"/>
      <c r="D371" s="153" t="s">
        <v>256</v>
      </c>
      <c r="E371" s="174" t="s">
        <v>1</v>
      </c>
      <c r="F371" s="175" t="s">
        <v>267</v>
      </c>
      <c r="H371" s="176">
        <v>80.399000000000001</v>
      </c>
      <c r="I371" s="177"/>
      <c r="L371" s="173"/>
      <c r="M371" s="178"/>
      <c r="T371" s="179"/>
      <c r="AT371" s="174" t="s">
        <v>256</v>
      </c>
      <c r="AU371" s="174" t="s">
        <v>85</v>
      </c>
      <c r="AV371" s="14" t="s">
        <v>217</v>
      </c>
      <c r="AW371" s="14" t="s">
        <v>32</v>
      </c>
      <c r="AX371" s="14" t="s">
        <v>83</v>
      </c>
      <c r="AY371" s="174" t="s">
        <v>190</v>
      </c>
    </row>
    <row r="372" spans="2:65" s="1" customFormat="1" ht="24.2" customHeight="1">
      <c r="B372" s="32"/>
      <c r="C372" s="136" t="s">
        <v>948</v>
      </c>
      <c r="D372" s="136" t="s">
        <v>193</v>
      </c>
      <c r="E372" s="137" t="s">
        <v>2389</v>
      </c>
      <c r="F372" s="138" t="s">
        <v>2390</v>
      </c>
      <c r="G372" s="139" t="s">
        <v>284</v>
      </c>
      <c r="H372" s="140">
        <v>5.52</v>
      </c>
      <c r="I372" s="141"/>
      <c r="J372" s="142">
        <f>ROUND(I372*H372,2)</f>
        <v>0</v>
      </c>
      <c r="K372" s="138" t="s">
        <v>197</v>
      </c>
      <c r="L372" s="32"/>
      <c r="M372" s="143" t="s">
        <v>1</v>
      </c>
      <c r="N372" s="144" t="s">
        <v>41</v>
      </c>
      <c r="P372" s="145">
        <f>O372*H372</f>
        <v>0</v>
      </c>
      <c r="Q372" s="145">
        <v>0</v>
      </c>
      <c r="R372" s="145">
        <f>Q372*H372</f>
        <v>0</v>
      </c>
      <c r="S372" s="145">
        <v>0</v>
      </c>
      <c r="T372" s="146">
        <f>S372*H372</f>
        <v>0</v>
      </c>
      <c r="AR372" s="147" t="s">
        <v>217</v>
      </c>
      <c r="AT372" s="147" t="s">
        <v>193</v>
      </c>
      <c r="AU372" s="147" t="s">
        <v>85</v>
      </c>
      <c r="AY372" s="17" t="s">
        <v>190</v>
      </c>
      <c r="BE372" s="148">
        <f>IF(N372="základní",J372,0)</f>
        <v>0</v>
      </c>
      <c r="BF372" s="148">
        <f>IF(N372="snížená",J372,0)</f>
        <v>0</v>
      </c>
      <c r="BG372" s="148">
        <f>IF(N372="zákl. přenesená",J372,0)</f>
        <v>0</v>
      </c>
      <c r="BH372" s="148">
        <f>IF(N372="sníž. přenesená",J372,0)</f>
        <v>0</v>
      </c>
      <c r="BI372" s="148">
        <f>IF(N372="nulová",J372,0)</f>
        <v>0</v>
      </c>
      <c r="BJ372" s="17" t="s">
        <v>83</v>
      </c>
      <c r="BK372" s="148">
        <f>ROUND(I372*H372,2)</f>
        <v>0</v>
      </c>
      <c r="BL372" s="17" t="s">
        <v>217</v>
      </c>
      <c r="BM372" s="147" t="s">
        <v>2391</v>
      </c>
    </row>
    <row r="373" spans="2:65" s="1" customFormat="1">
      <c r="B373" s="32"/>
      <c r="D373" s="149" t="s">
        <v>200</v>
      </c>
      <c r="F373" s="150" t="s">
        <v>2392</v>
      </c>
      <c r="I373" s="151"/>
      <c r="L373" s="32"/>
      <c r="M373" s="152"/>
      <c r="T373" s="56"/>
      <c r="AT373" s="17" t="s">
        <v>200</v>
      </c>
      <c r="AU373" s="17" t="s">
        <v>85</v>
      </c>
    </row>
    <row r="374" spans="2:65" s="12" customFormat="1">
      <c r="B374" s="160"/>
      <c r="D374" s="153" t="s">
        <v>256</v>
      </c>
      <c r="E374" s="161" t="s">
        <v>1</v>
      </c>
      <c r="F374" s="162" t="s">
        <v>2393</v>
      </c>
      <c r="H374" s="163">
        <v>4.2110000000000003</v>
      </c>
      <c r="I374" s="164"/>
      <c r="L374" s="160"/>
      <c r="M374" s="165"/>
      <c r="T374" s="166"/>
      <c r="AT374" s="161" t="s">
        <v>256</v>
      </c>
      <c r="AU374" s="161" t="s">
        <v>85</v>
      </c>
      <c r="AV374" s="12" t="s">
        <v>85</v>
      </c>
      <c r="AW374" s="12" t="s">
        <v>32</v>
      </c>
      <c r="AX374" s="12" t="s">
        <v>76</v>
      </c>
      <c r="AY374" s="161" t="s">
        <v>190</v>
      </c>
    </row>
    <row r="375" spans="2:65" s="12" customFormat="1">
      <c r="B375" s="160"/>
      <c r="D375" s="153" t="s">
        <v>256</v>
      </c>
      <c r="E375" s="161" t="s">
        <v>1</v>
      </c>
      <c r="F375" s="162" t="s">
        <v>2156</v>
      </c>
      <c r="H375" s="163">
        <v>1.3089999999999999</v>
      </c>
      <c r="I375" s="164"/>
      <c r="L375" s="160"/>
      <c r="M375" s="165"/>
      <c r="T375" s="166"/>
      <c r="AT375" s="161" t="s">
        <v>256</v>
      </c>
      <c r="AU375" s="161" t="s">
        <v>85</v>
      </c>
      <c r="AV375" s="12" t="s">
        <v>85</v>
      </c>
      <c r="AW375" s="12" t="s">
        <v>32</v>
      </c>
      <c r="AX375" s="12" t="s">
        <v>76</v>
      </c>
      <c r="AY375" s="161" t="s">
        <v>190</v>
      </c>
    </row>
    <row r="376" spans="2:65" s="14" customFormat="1">
      <c r="B376" s="173"/>
      <c r="D376" s="153" t="s">
        <v>256</v>
      </c>
      <c r="E376" s="174" t="s">
        <v>1</v>
      </c>
      <c r="F376" s="175" t="s">
        <v>267</v>
      </c>
      <c r="H376" s="176">
        <v>5.5200000000000005</v>
      </c>
      <c r="I376" s="177"/>
      <c r="L376" s="173"/>
      <c r="M376" s="178"/>
      <c r="T376" s="179"/>
      <c r="AT376" s="174" t="s">
        <v>256</v>
      </c>
      <c r="AU376" s="174" t="s">
        <v>85</v>
      </c>
      <c r="AV376" s="14" t="s">
        <v>217</v>
      </c>
      <c r="AW376" s="14" t="s">
        <v>32</v>
      </c>
      <c r="AX376" s="14" t="s">
        <v>83</v>
      </c>
      <c r="AY376" s="174" t="s">
        <v>190</v>
      </c>
    </row>
    <row r="377" spans="2:65" s="1" customFormat="1" ht="16.5" customHeight="1">
      <c r="B377" s="32"/>
      <c r="C377" s="136" t="s">
        <v>954</v>
      </c>
      <c r="D377" s="136" t="s">
        <v>193</v>
      </c>
      <c r="E377" s="137" t="s">
        <v>2394</v>
      </c>
      <c r="F377" s="138" t="s">
        <v>2395</v>
      </c>
      <c r="G377" s="139" t="s">
        <v>253</v>
      </c>
      <c r="H377" s="140">
        <v>30.896999999999998</v>
      </c>
      <c r="I377" s="141"/>
      <c r="J377" s="142">
        <f>ROUND(I377*H377,2)</f>
        <v>0</v>
      </c>
      <c r="K377" s="138" t="s">
        <v>197</v>
      </c>
      <c r="L377" s="32"/>
      <c r="M377" s="143" t="s">
        <v>1</v>
      </c>
      <c r="N377" s="144" t="s">
        <v>41</v>
      </c>
      <c r="P377" s="145">
        <f>O377*H377</f>
        <v>0</v>
      </c>
      <c r="Q377" s="145">
        <v>0</v>
      </c>
      <c r="R377" s="145">
        <f>Q377*H377</f>
        <v>0</v>
      </c>
      <c r="S377" s="145">
        <v>0</v>
      </c>
      <c r="T377" s="146">
        <f>S377*H377</f>
        <v>0</v>
      </c>
      <c r="AR377" s="147" t="s">
        <v>217</v>
      </c>
      <c r="AT377" s="147" t="s">
        <v>193</v>
      </c>
      <c r="AU377" s="147" t="s">
        <v>85</v>
      </c>
      <c r="AY377" s="17" t="s">
        <v>190</v>
      </c>
      <c r="BE377" s="148">
        <f>IF(N377="základní",J377,0)</f>
        <v>0</v>
      </c>
      <c r="BF377" s="148">
        <f>IF(N377="snížená",J377,0)</f>
        <v>0</v>
      </c>
      <c r="BG377" s="148">
        <f>IF(N377="zákl. přenesená",J377,0)</f>
        <v>0</v>
      </c>
      <c r="BH377" s="148">
        <f>IF(N377="sníž. přenesená",J377,0)</f>
        <v>0</v>
      </c>
      <c r="BI377" s="148">
        <f>IF(N377="nulová",J377,0)</f>
        <v>0</v>
      </c>
      <c r="BJ377" s="17" t="s">
        <v>83</v>
      </c>
      <c r="BK377" s="148">
        <f>ROUND(I377*H377,2)</f>
        <v>0</v>
      </c>
      <c r="BL377" s="17" t="s">
        <v>217</v>
      </c>
      <c r="BM377" s="147" t="s">
        <v>2396</v>
      </c>
    </row>
    <row r="378" spans="2:65" s="1" customFormat="1">
      <c r="B378" s="32"/>
      <c r="D378" s="149" t="s">
        <v>200</v>
      </c>
      <c r="F378" s="150" t="s">
        <v>2397</v>
      </c>
      <c r="I378" s="151"/>
      <c r="L378" s="32"/>
      <c r="M378" s="152"/>
      <c r="T378" s="56"/>
      <c r="AT378" s="17" t="s">
        <v>200</v>
      </c>
      <c r="AU378" s="17" t="s">
        <v>85</v>
      </c>
    </row>
    <row r="379" spans="2:65" s="12" customFormat="1">
      <c r="B379" s="160"/>
      <c r="D379" s="153" t="s">
        <v>256</v>
      </c>
      <c r="E379" s="161" t="s">
        <v>1</v>
      </c>
      <c r="F379" s="162" t="s">
        <v>2398</v>
      </c>
      <c r="H379" s="163">
        <v>21.225999999999999</v>
      </c>
      <c r="I379" s="164"/>
      <c r="L379" s="160"/>
      <c r="M379" s="165"/>
      <c r="T379" s="166"/>
      <c r="AT379" s="161" t="s">
        <v>256</v>
      </c>
      <c r="AU379" s="161" t="s">
        <v>85</v>
      </c>
      <c r="AV379" s="12" t="s">
        <v>85</v>
      </c>
      <c r="AW379" s="12" t="s">
        <v>32</v>
      </c>
      <c r="AX379" s="12" t="s">
        <v>76</v>
      </c>
      <c r="AY379" s="161" t="s">
        <v>190</v>
      </c>
    </row>
    <row r="380" spans="2:65" s="12" customFormat="1">
      <c r="B380" s="160"/>
      <c r="D380" s="153" t="s">
        <v>256</v>
      </c>
      <c r="E380" s="161" t="s">
        <v>1</v>
      </c>
      <c r="F380" s="162" t="s">
        <v>2399</v>
      </c>
      <c r="H380" s="163">
        <v>9.6709999999999994</v>
      </c>
      <c r="I380" s="164"/>
      <c r="L380" s="160"/>
      <c r="M380" s="165"/>
      <c r="T380" s="166"/>
      <c r="AT380" s="161" t="s">
        <v>256</v>
      </c>
      <c r="AU380" s="161" t="s">
        <v>85</v>
      </c>
      <c r="AV380" s="12" t="s">
        <v>85</v>
      </c>
      <c r="AW380" s="12" t="s">
        <v>32</v>
      </c>
      <c r="AX380" s="12" t="s">
        <v>76</v>
      </c>
      <c r="AY380" s="161" t="s">
        <v>190</v>
      </c>
    </row>
    <row r="381" spans="2:65" s="14" customFormat="1">
      <c r="B381" s="173"/>
      <c r="D381" s="153" t="s">
        <v>256</v>
      </c>
      <c r="E381" s="174" t="s">
        <v>1</v>
      </c>
      <c r="F381" s="175" t="s">
        <v>267</v>
      </c>
      <c r="H381" s="176">
        <v>30.896999999999998</v>
      </c>
      <c r="I381" s="177"/>
      <c r="L381" s="173"/>
      <c r="M381" s="178"/>
      <c r="T381" s="179"/>
      <c r="AT381" s="174" t="s">
        <v>256</v>
      </c>
      <c r="AU381" s="174" t="s">
        <v>85</v>
      </c>
      <c r="AV381" s="14" t="s">
        <v>217</v>
      </c>
      <c r="AW381" s="14" t="s">
        <v>32</v>
      </c>
      <c r="AX381" s="14" t="s">
        <v>83</v>
      </c>
      <c r="AY381" s="174" t="s">
        <v>190</v>
      </c>
    </row>
    <row r="382" spans="2:65" s="1" customFormat="1" ht="24.2" customHeight="1">
      <c r="B382" s="32"/>
      <c r="C382" s="136" t="s">
        <v>971</v>
      </c>
      <c r="D382" s="136" t="s">
        <v>193</v>
      </c>
      <c r="E382" s="137" t="s">
        <v>2400</v>
      </c>
      <c r="F382" s="138" t="s">
        <v>2401</v>
      </c>
      <c r="G382" s="139" t="s">
        <v>284</v>
      </c>
      <c r="H382" s="140">
        <v>2.512</v>
      </c>
      <c r="I382" s="141"/>
      <c r="J382" s="142">
        <f>ROUND(I382*H382,2)</f>
        <v>0</v>
      </c>
      <c r="K382" s="138" t="s">
        <v>197</v>
      </c>
      <c r="L382" s="32"/>
      <c r="M382" s="143" t="s">
        <v>1</v>
      </c>
      <c r="N382" s="144" t="s">
        <v>41</v>
      </c>
      <c r="P382" s="145">
        <f>O382*H382</f>
        <v>0</v>
      </c>
      <c r="Q382" s="145">
        <v>0</v>
      </c>
      <c r="R382" s="145">
        <f>Q382*H382</f>
        <v>0</v>
      </c>
      <c r="S382" s="145">
        <v>0</v>
      </c>
      <c r="T382" s="146">
        <f>S382*H382</f>
        <v>0</v>
      </c>
      <c r="AR382" s="147" t="s">
        <v>217</v>
      </c>
      <c r="AT382" s="147" t="s">
        <v>193</v>
      </c>
      <c r="AU382" s="147" t="s">
        <v>85</v>
      </c>
      <c r="AY382" s="17" t="s">
        <v>190</v>
      </c>
      <c r="BE382" s="148">
        <f>IF(N382="základní",J382,0)</f>
        <v>0</v>
      </c>
      <c r="BF382" s="148">
        <f>IF(N382="snížená",J382,0)</f>
        <v>0</v>
      </c>
      <c r="BG382" s="148">
        <f>IF(N382="zákl. přenesená",J382,0)</f>
        <v>0</v>
      </c>
      <c r="BH382" s="148">
        <f>IF(N382="sníž. přenesená",J382,0)</f>
        <v>0</v>
      </c>
      <c r="BI382" s="148">
        <f>IF(N382="nulová",J382,0)</f>
        <v>0</v>
      </c>
      <c r="BJ382" s="17" t="s">
        <v>83</v>
      </c>
      <c r="BK382" s="148">
        <f>ROUND(I382*H382,2)</f>
        <v>0</v>
      </c>
      <c r="BL382" s="17" t="s">
        <v>217</v>
      </c>
      <c r="BM382" s="147" t="s">
        <v>2402</v>
      </c>
    </row>
    <row r="383" spans="2:65" s="1" customFormat="1">
      <c r="B383" s="32"/>
      <c r="D383" s="149" t="s">
        <v>200</v>
      </c>
      <c r="F383" s="150" t="s">
        <v>2403</v>
      </c>
      <c r="I383" s="151"/>
      <c r="L383" s="32"/>
      <c r="M383" s="152"/>
      <c r="T383" s="56"/>
      <c r="AT383" s="17" t="s">
        <v>200</v>
      </c>
      <c r="AU383" s="17" t="s">
        <v>85</v>
      </c>
    </row>
    <row r="384" spans="2:65" s="12" customFormat="1">
      <c r="B384" s="160"/>
      <c r="D384" s="153" t="s">
        <v>256</v>
      </c>
      <c r="E384" s="161" t="s">
        <v>1</v>
      </c>
      <c r="F384" s="162" t="s">
        <v>2404</v>
      </c>
      <c r="H384" s="163">
        <v>2.512</v>
      </c>
      <c r="I384" s="164"/>
      <c r="L384" s="160"/>
      <c r="M384" s="165"/>
      <c r="T384" s="166"/>
      <c r="AT384" s="161" t="s">
        <v>256</v>
      </c>
      <c r="AU384" s="161" t="s">
        <v>85</v>
      </c>
      <c r="AV384" s="12" t="s">
        <v>85</v>
      </c>
      <c r="AW384" s="12" t="s">
        <v>32</v>
      </c>
      <c r="AX384" s="12" t="s">
        <v>76</v>
      </c>
      <c r="AY384" s="161" t="s">
        <v>190</v>
      </c>
    </row>
    <row r="385" spans="2:65" s="14" customFormat="1">
      <c r="B385" s="173"/>
      <c r="D385" s="153" t="s">
        <v>256</v>
      </c>
      <c r="E385" s="174" t="s">
        <v>1</v>
      </c>
      <c r="F385" s="175" t="s">
        <v>267</v>
      </c>
      <c r="H385" s="176">
        <v>2.512</v>
      </c>
      <c r="I385" s="177"/>
      <c r="L385" s="173"/>
      <c r="M385" s="178"/>
      <c r="T385" s="179"/>
      <c r="AT385" s="174" t="s">
        <v>256</v>
      </c>
      <c r="AU385" s="174" t="s">
        <v>85</v>
      </c>
      <c r="AV385" s="14" t="s">
        <v>217</v>
      </c>
      <c r="AW385" s="14" t="s">
        <v>32</v>
      </c>
      <c r="AX385" s="14" t="s">
        <v>83</v>
      </c>
      <c r="AY385" s="174" t="s">
        <v>190</v>
      </c>
    </row>
    <row r="386" spans="2:65" s="1" customFormat="1" ht="24.2" customHeight="1">
      <c r="B386" s="32"/>
      <c r="C386" s="136" t="s">
        <v>976</v>
      </c>
      <c r="D386" s="136" t="s">
        <v>193</v>
      </c>
      <c r="E386" s="137" t="s">
        <v>2405</v>
      </c>
      <c r="F386" s="138" t="s">
        <v>2406</v>
      </c>
      <c r="G386" s="139" t="s">
        <v>284</v>
      </c>
      <c r="H386" s="140">
        <v>1.236</v>
      </c>
      <c r="I386" s="141"/>
      <c r="J386" s="142">
        <f>ROUND(I386*H386,2)</f>
        <v>0</v>
      </c>
      <c r="K386" s="138" t="s">
        <v>197</v>
      </c>
      <c r="L386" s="32"/>
      <c r="M386" s="143" t="s">
        <v>1</v>
      </c>
      <c r="N386" s="144" t="s">
        <v>41</v>
      </c>
      <c r="P386" s="145">
        <f>O386*H386</f>
        <v>0</v>
      </c>
      <c r="Q386" s="145">
        <v>0</v>
      </c>
      <c r="R386" s="145">
        <f>Q386*H386</f>
        <v>0</v>
      </c>
      <c r="S386" s="145">
        <v>0</v>
      </c>
      <c r="T386" s="146">
        <f>S386*H386</f>
        <v>0</v>
      </c>
      <c r="AR386" s="147" t="s">
        <v>217</v>
      </c>
      <c r="AT386" s="147" t="s">
        <v>193</v>
      </c>
      <c r="AU386" s="147" t="s">
        <v>85</v>
      </c>
      <c r="AY386" s="17" t="s">
        <v>190</v>
      </c>
      <c r="BE386" s="148">
        <f>IF(N386="základní",J386,0)</f>
        <v>0</v>
      </c>
      <c r="BF386" s="148">
        <f>IF(N386="snížená",J386,0)</f>
        <v>0</v>
      </c>
      <c r="BG386" s="148">
        <f>IF(N386="zákl. přenesená",J386,0)</f>
        <v>0</v>
      </c>
      <c r="BH386" s="148">
        <f>IF(N386="sníž. přenesená",J386,0)</f>
        <v>0</v>
      </c>
      <c r="BI386" s="148">
        <f>IF(N386="nulová",J386,0)</f>
        <v>0</v>
      </c>
      <c r="BJ386" s="17" t="s">
        <v>83</v>
      </c>
      <c r="BK386" s="148">
        <f>ROUND(I386*H386,2)</f>
        <v>0</v>
      </c>
      <c r="BL386" s="17" t="s">
        <v>217</v>
      </c>
      <c r="BM386" s="147" t="s">
        <v>2407</v>
      </c>
    </row>
    <row r="387" spans="2:65" s="1" customFormat="1">
      <c r="B387" s="32"/>
      <c r="D387" s="149" t="s">
        <v>200</v>
      </c>
      <c r="F387" s="150" t="s">
        <v>2408</v>
      </c>
      <c r="I387" s="151"/>
      <c r="L387" s="32"/>
      <c r="M387" s="152"/>
      <c r="T387" s="56"/>
      <c r="AT387" s="17" t="s">
        <v>200</v>
      </c>
      <c r="AU387" s="17" t="s">
        <v>85</v>
      </c>
    </row>
    <row r="388" spans="2:65" s="12" customFormat="1">
      <c r="B388" s="160"/>
      <c r="D388" s="153" t="s">
        <v>256</v>
      </c>
      <c r="E388" s="161" t="s">
        <v>1</v>
      </c>
      <c r="F388" s="162" t="s">
        <v>2409</v>
      </c>
      <c r="H388" s="163">
        <v>1.236</v>
      </c>
      <c r="I388" s="164"/>
      <c r="L388" s="160"/>
      <c r="M388" s="165"/>
      <c r="T388" s="166"/>
      <c r="AT388" s="161" t="s">
        <v>256</v>
      </c>
      <c r="AU388" s="161" t="s">
        <v>85</v>
      </c>
      <c r="AV388" s="12" t="s">
        <v>85</v>
      </c>
      <c r="AW388" s="12" t="s">
        <v>32</v>
      </c>
      <c r="AX388" s="12" t="s">
        <v>76</v>
      </c>
      <c r="AY388" s="161" t="s">
        <v>190</v>
      </c>
    </row>
    <row r="389" spans="2:65" s="14" customFormat="1">
      <c r="B389" s="173"/>
      <c r="D389" s="153" t="s">
        <v>256</v>
      </c>
      <c r="E389" s="174" t="s">
        <v>1</v>
      </c>
      <c r="F389" s="175" t="s">
        <v>267</v>
      </c>
      <c r="H389" s="176">
        <v>1.236</v>
      </c>
      <c r="I389" s="177"/>
      <c r="L389" s="173"/>
      <c r="M389" s="178"/>
      <c r="T389" s="179"/>
      <c r="AT389" s="174" t="s">
        <v>256</v>
      </c>
      <c r="AU389" s="174" t="s">
        <v>85</v>
      </c>
      <c r="AV389" s="14" t="s">
        <v>217</v>
      </c>
      <c r="AW389" s="14" t="s">
        <v>32</v>
      </c>
      <c r="AX389" s="14" t="s">
        <v>83</v>
      </c>
      <c r="AY389" s="174" t="s">
        <v>190</v>
      </c>
    </row>
    <row r="390" spans="2:65" s="11" customFormat="1" ht="22.9" customHeight="1">
      <c r="B390" s="124"/>
      <c r="D390" s="125" t="s">
        <v>75</v>
      </c>
      <c r="E390" s="134" t="s">
        <v>391</v>
      </c>
      <c r="F390" s="134" t="s">
        <v>392</v>
      </c>
      <c r="I390" s="127"/>
      <c r="J390" s="135">
        <f>BK390</f>
        <v>0</v>
      </c>
      <c r="L390" s="124"/>
      <c r="M390" s="129"/>
      <c r="P390" s="130">
        <f>SUM(P391:P402)</f>
        <v>0</v>
      </c>
      <c r="R390" s="130">
        <f>SUM(R391:R402)</f>
        <v>0</v>
      </c>
      <c r="T390" s="131">
        <f>SUM(T391:T402)</f>
        <v>0</v>
      </c>
      <c r="AR390" s="125" t="s">
        <v>83</v>
      </c>
      <c r="AT390" s="132" t="s">
        <v>75</v>
      </c>
      <c r="AU390" s="132" t="s">
        <v>83</v>
      </c>
      <c r="AY390" s="125" t="s">
        <v>190</v>
      </c>
      <c r="BK390" s="133">
        <f>SUM(BK391:BK402)</f>
        <v>0</v>
      </c>
    </row>
    <row r="391" spans="2:65" s="1" customFormat="1" ht="24.2" customHeight="1">
      <c r="B391" s="32"/>
      <c r="C391" s="136" t="s">
        <v>981</v>
      </c>
      <c r="D391" s="136" t="s">
        <v>193</v>
      </c>
      <c r="E391" s="137" t="s">
        <v>2410</v>
      </c>
      <c r="F391" s="138" t="s">
        <v>2411</v>
      </c>
      <c r="G391" s="139" t="s">
        <v>435</v>
      </c>
      <c r="H391" s="140">
        <v>10</v>
      </c>
      <c r="I391" s="141"/>
      <c r="J391" s="142">
        <f>ROUND(I391*H391,2)</f>
        <v>0</v>
      </c>
      <c r="K391" s="138" t="s">
        <v>197</v>
      </c>
      <c r="L391" s="32"/>
      <c r="M391" s="143" t="s">
        <v>1</v>
      </c>
      <c r="N391" s="144" t="s">
        <v>41</v>
      </c>
      <c r="P391" s="145">
        <f>O391*H391</f>
        <v>0</v>
      </c>
      <c r="Q391" s="145">
        <v>0</v>
      </c>
      <c r="R391" s="145">
        <f>Q391*H391</f>
        <v>0</v>
      </c>
      <c r="S391" s="145">
        <v>0</v>
      </c>
      <c r="T391" s="146">
        <f>S391*H391</f>
        <v>0</v>
      </c>
      <c r="AR391" s="147" t="s">
        <v>217</v>
      </c>
      <c r="AT391" s="147" t="s">
        <v>193</v>
      </c>
      <c r="AU391" s="147" t="s">
        <v>85</v>
      </c>
      <c r="AY391" s="17" t="s">
        <v>190</v>
      </c>
      <c r="BE391" s="148">
        <f>IF(N391="základní",J391,0)</f>
        <v>0</v>
      </c>
      <c r="BF391" s="148">
        <f>IF(N391="snížená",J391,0)</f>
        <v>0</v>
      </c>
      <c r="BG391" s="148">
        <f>IF(N391="zákl. přenesená",J391,0)</f>
        <v>0</v>
      </c>
      <c r="BH391" s="148">
        <f>IF(N391="sníž. přenesená",J391,0)</f>
        <v>0</v>
      </c>
      <c r="BI391" s="148">
        <f>IF(N391="nulová",J391,0)</f>
        <v>0</v>
      </c>
      <c r="BJ391" s="17" t="s">
        <v>83</v>
      </c>
      <c r="BK391" s="148">
        <f>ROUND(I391*H391,2)</f>
        <v>0</v>
      </c>
      <c r="BL391" s="17" t="s">
        <v>217</v>
      </c>
      <c r="BM391" s="147" t="s">
        <v>2412</v>
      </c>
    </row>
    <row r="392" spans="2:65" s="1" customFormat="1">
      <c r="B392" s="32"/>
      <c r="D392" s="149" t="s">
        <v>200</v>
      </c>
      <c r="F392" s="150" t="s">
        <v>2413</v>
      </c>
      <c r="I392" s="151"/>
      <c r="L392" s="32"/>
      <c r="M392" s="152"/>
      <c r="T392" s="56"/>
      <c r="AT392" s="17" t="s">
        <v>200</v>
      </c>
      <c r="AU392" s="17" t="s">
        <v>85</v>
      </c>
    </row>
    <row r="393" spans="2:65" s="1" customFormat="1" ht="24.2" customHeight="1">
      <c r="B393" s="32"/>
      <c r="C393" s="136" t="s">
        <v>986</v>
      </c>
      <c r="D393" s="136" t="s">
        <v>193</v>
      </c>
      <c r="E393" s="137" t="s">
        <v>2414</v>
      </c>
      <c r="F393" s="138" t="s">
        <v>2415</v>
      </c>
      <c r="G393" s="139" t="s">
        <v>435</v>
      </c>
      <c r="H393" s="140">
        <v>14.175000000000001</v>
      </c>
      <c r="I393" s="141"/>
      <c r="J393" s="142">
        <f>ROUND(I393*H393,2)</f>
        <v>0</v>
      </c>
      <c r="K393" s="138" t="s">
        <v>197</v>
      </c>
      <c r="L393" s="32"/>
      <c r="M393" s="143" t="s">
        <v>1</v>
      </c>
      <c r="N393" s="144" t="s">
        <v>41</v>
      </c>
      <c r="P393" s="145">
        <f>O393*H393</f>
        <v>0</v>
      </c>
      <c r="Q393" s="145">
        <v>0</v>
      </c>
      <c r="R393" s="145">
        <f>Q393*H393</f>
        <v>0</v>
      </c>
      <c r="S393" s="145">
        <v>0</v>
      </c>
      <c r="T393" s="146">
        <f>S393*H393</f>
        <v>0</v>
      </c>
      <c r="AR393" s="147" t="s">
        <v>217</v>
      </c>
      <c r="AT393" s="147" t="s">
        <v>193</v>
      </c>
      <c r="AU393" s="147" t="s">
        <v>85</v>
      </c>
      <c r="AY393" s="17" t="s">
        <v>190</v>
      </c>
      <c r="BE393" s="148">
        <f>IF(N393="základní",J393,0)</f>
        <v>0</v>
      </c>
      <c r="BF393" s="148">
        <f>IF(N393="snížená",J393,0)</f>
        <v>0</v>
      </c>
      <c r="BG393" s="148">
        <f>IF(N393="zákl. přenesená",J393,0)</f>
        <v>0</v>
      </c>
      <c r="BH393" s="148">
        <f>IF(N393="sníž. přenesená",J393,0)</f>
        <v>0</v>
      </c>
      <c r="BI393" s="148">
        <f>IF(N393="nulová",J393,0)</f>
        <v>0</v>
      </c>
      <c r="BJ393" s="17" t="s">
        <v>83</v>
      </c>
      <c r="BK393" s="148">
        <f>ROUND(I393*H393,2)</f>
        <v>0</v>
      </c>
      <c r="BL393" s="17" t="s">
        <v>217</v>
      </c>
      <c r="BM393" s="147" t="s">
        <v>2416</v>
      </c>
    </row>
    <row r="394" spans="2:65" s="1" customFormat="1">
      <c r="B394" s="32"/>
      <c r="D394" s="149" t="s">
        <v>200</v>
      </c>
      <c r="F394" s="150" t="s">
        <v>2417</v>
      </c>
      <c r="I394" s="151"/>
      <c r="L394" s="32"/>
      <c r="M394" s="152"/>
      <c r="T394" s="56"/>
      <c r="AT394" s="17" t="s">
        <v>200</v>
      </c>
      <c r="AU394" s="17" t="s">
        <v>85</v>
      </c>
    </row>
    <row r="395" spans="2:65" s="12" customFormat="1">
      <c r="B395" s="160"/>
      <c r="D395" s="153" t="s">
        <v>256</v>
      </c>
      <c r="E395" s="161" t="s">
        <v>1</v>
      </c>
      <c r="F395" s="162" t="s">
        <v>2418</v>
      </c>
      <c r="H395" s="163">
        <v>14.175000000000001</v>
      </c>
      <c r="I395" s="164"/>
      <c r="L395" s="160"/>
      <c r="M395" s="165"/>
      <c r="T395" s="166"/>
      <c r="AT395" s="161" t="s">
        <v>256</v>
      </c>
      <c r="AU395" s="161" t="s">
        <v>85</v>
      </c>
      <c r="AV395" s="12" t="s">
        <v>85</v>
      </c>
      <c r="AW395" s="12" t="s">
        <v>32</v>
      </c>
      <c r="AX395" s="12" t="s">
        <v>76</v>
      </c>
      <c r="AY395" s="161" t="s">
        <v>190</v>
      </c>
    </row>
    <row r="396" spans="2:65" s="14" customFormat="1">
      <c r="B396" s="173"/>
      <c r="D396" s="153" t="s">
        <v>256</v>
      </c>
      <c r="E396" s="174" t="s">
        <v>1</v>
      </c>
      <c r="F396" s="175" t="s">
        <v>267</v>
      </c>
      <c r="H396" s="176">
        <v>14.175000000000001</v>
      </c>
      <c r="I396" s="177"/>
      <c r="L396" s="173"/>
      <c r="M396" s="178"/>
      <c r="T396" s="179"/>
      <c r="AT396" s="174" t="s">
        <v>256</v>
      </c>
      <c r="AU396" s="174" t="s">
        <v>85</v>
      </c>
      <c r="AV396" s="14" t="s">
        <v>217</v>
      </c>
      <c r="AW396" s="14" t="s">
        <v>32</v>
      </c>
      <c r="AX396" s="14" t="s">
        <v>83</v>
      </c>
      <c r="AY396" s="174" t="s">
        <v>190</v>
      </c>
    </row>
    <row r="397" spans="2:65" s="1" customFormat="1" ht="24.2" customHeight="1">
      <c r="B397" s="32"/>
      <c r="C397" s="136" t="s">
        <v>991</v>
      </c>
      <c r="D397" s="136" t="s">
        <v>193</v>
      </c>
      <c r="E397" s="137" t="s">
        <v>2419</v>
      </c>
      <c r="F397" s="138" t="s">
        <v>2420</v>
      </c>
      <c r="G397" s="139" t="s">
        <v>435</v>
      </c>
      <c r="H397" s="140">
        <v>2.52</v>
      </c>
      <c r="I397" s="141"/>
      <c r="J397" s="142">
        <f>ROUND(I397*H397,2)</f>
        <v>0</v>
      </c>
      <c r="K397" s="138" t="s">
        <v>197</v>
      </c>
      <c r="L397" s="32"/>
      <c r="M397" s="143" t="s">
        <v>1</v>
      </c>
      <c r="N397" s="144" t="s">
        <v>41</v>
      </c>
      <c r="P397" s="145">
        <f>O397*H397</f>
        <v>0</v>
      </c>
      <c r="Q397" s="145">
        <v>0</v>
      </c>
      <c r="R397" s="145">
        <f>Q397*H397</f>
        <v>0</v>
      </c>
      <c r="S397" s="145">
        <v>0</v>
      </c>
      <c r="T397" s="146">
        <f>S397*H397</f>
        <v>0</v>
      </c>
      <c r="AR397" s="147" t="s">
        <v>217</v>
      </c>
      <c r="AT397" s="147" t="s">
        <v>193</v>
      </c>
      <c r="AU397" s="147" t="s">
        <v>85</v>
      </c>
      <c r="AY397" s="17" t="s">
        <v>190</v>
      </c>
      <c r="BE397" s="148">
        <f>IF(N397="základní",J397,0)</f>
        <v>0</v>
      </c>
      <c r="BF397" s="148">
        <f>IF(N397="snížená",J397,0)</f>
        <v>0</v>
      </c>
      <c r="BG397" s="148">
        <f>IF(N397="zákl. přenesená",J397,0)</f>
        <v>0</v>
      </c>
      <c r="BH397" s="148">
        <f>IF(N397="sníž. přenesená",J397,0)</f>
        <v>0</v>
      </c>
      <c r="BI397" s="148">
        <f>IF(N397="nulová",J397,0)</f>
        <v>0</v>
      </c>
      <c r="BJ397" s="17" t="s">
        <v>83</v>
      </c>
      <c r="BK397" s="148">
        <f>ROUND(I397*H397,2)</f>
        <v>0</v>
      </c>
      <c r="BL397" s="17" t="s">
        <v>217</v>
      </c>
      <c r="BM397" s="147" t="s">
        <v>2421</v>
      </c>
    </row>
    <row r="398" spans="2:65" s="1" customFormat="1">
      <c r="B398" s="32"/>
      <c r="D398" s="149" t="s">
        <v>200</v>
      </c>
      <c r="F398" s="150" t="s">
        <v>2422</v>
      </c>
      <c r="I398" s="151"/>
      <c r="L398" s="32"/>
      <c r="M398" s="152"/>
      <c r="T398" s="56"/>
      <c r="AT398" s="17" t="s">
        <v>200</v>
      </c>
      <c r="AU398" s="17" t="s">
        <v>85</v>
      </c>
    </row>
    <row r="399" spans="2:65" s="12" customFormat="1">
      <c r="B399" s="160"/>
      <c r="D399" s="153" t="s">
        <v>256</v>
      </c>
      <c r="E399" s="161" t="s">
        <v>1</v>
      </c>
      <c r="F399" s="162" t="s">
        <v>2423</v>
      </c>
      <c r="H399" s="163">
        <v>2.52</v>
      </c>
      <c r="I399" s="164"/>
      <c r="L399" s="160"/>
      <c r="M399" s="165"/>
      <c r="T399" s="166"/>
      <c r="AT399" s="161" t="s">
        <v>256</v>
      </c>
      <c r="AU399" s="161" t="s">
        <v>85</v>
      </c>
      <c r="AV399" s="12" t="s">
        <v>85</v>
      </c>
      <c r="AW399" s="12" t="s">
        <v>32</v>
      </c>
      <c r="AX399" s="12" t="s">
        <v>76</v>
      </c>
      <c r="AY399" s="161" t="s">
        <v>190</v>
      </c>
    </row>
    <row r="400" spans="2:65" s="14" customFormat="1">
      <c r="B400" s="173"/>
      <c r="D400" s="153" t="s">
        <v>256</v>
      </c>
      <c r="E400" s="174" t="s">
        <v>1</v>
      </c>
      <c r="F400" s="175" t="s">
        <v>267</v>
      </c>
      <c r="H400" s="176">
        <v>2.52</v>
      </c>
      <c r="I400" s="177"/>
      <c r="L400" s="173"/>
      <c r="M400" s="178"/>
      <c r="T400" s="179"/>
      <c r="AT400" s="174" t="s">
        <v>256</v>
      </c>
      <c r="AU400" s="174" t="s">
        <v>85</v>
      </c>
      <c r="AV400" s="14" t="s">
        <v>217</v>
      </c>
      <c r="AW400" s="14" t="s">
        <v>32</v>
      </c>
      <c r="AX400" s="14" t="s">
        <v>83</v>
      </c>
      <c r="AY400" s="174" t="s">
        <v>190</v>
      </c>
    </row>
    <row r="401" spans="2:65" s="1" customFormat="1" ht="24.2" customHeight="1">
      <c r="B401" s="32"/>
      <c r="C401" s="136" t="s">
        <v>997</v>
      </c>
      <c r="D401" s="136" t="s">
        <v>193</v>
      </c>
      <c r="E401" s="137" t="s">
        <v>2424</v>
      </c>
      <c r="F401" s="138" t="s">
        <v>2425</v>
      </c>
      <c r="G401" s="139" t="s">
        <v>435</v>
      </c>
      <c r="H401" s="140">
        <v>0.13500000000000001</v>
      </c>
      <c r="I401" s="141"/>
      <c r="J401" s="142">
        <f>ROUND(I401*H401,2)</f>
        <v>0</v>
      </c>
      <c r="K401" s="138" t="s">
        <v>197</v>
      </c>
      <c r="L401" s="32"/>
      <c r="M401" s="143" t="s">
        <v>1</v>
      </c>
      <c r="N401" s="144" t="s">
        <v>41</v>
      </c>
      <c r="P401" s="145">
        <f>O401*H401</f>
        <v>0</v>
      </c>
      <c r="Q401" s="145">
        <v>0</v>
      </c>
      <c r="R401" s="145">
        <f>Q401*H401</f>
        <v>0</v>
      </c>
      <c r="S401" s="145">
        <v>0</v>
      </c>
      <c r="T401" s="146">
        <f>S401*H401</f>
        <v>0</v>
      </c>
      <c r="AR401" s="147" t="s">
        <v>217</v>
      </c>
      <c r="AT401" s="147" t="s">
        <v>193</v>
      </c>
      <c r="AU401" s="147" t="s">
        <v>85</v>
      </c>
      <c r="AY401" s="17" t="s">
        <v>190</v>
      </c>
      <c r="BE401" s="148">
        <f>IF(N401="základní",J401,0)</f>
        <v>0</v>
      </c>
      <c r="BF401" s="148">
        <f>IF(N401="snížená",J401,0)</f>
        <v>0</v>
      </c>
      <c r="BG401" s="148">
        <f>IF(N401="zákl. přenesená",J401,0)</f>
        <v>0</v>
      </c>
      <c r="BH401" s="148">
        <f>IF(N401="sníž. přenesená",J401,0)</f>
        <v>0</v>
      </c>
      <c r="BI401" s="148">
        <f>IF(N401="nulová",J401,0)</f>
        <v>0</v>
      </c>
      <c r="BJ401" s="17" t="s">
        <v>83</v>
      </c>
      <c r="BK401" s="148">
        <f>ROUND(I401*H401,2)</f>
        <v>0</v>
      </c>
      <c r="BL401" s="17" t="s">
        <v>217</v>
      </c>
      <c r="BM401" s="147" t="s">
        <v>102</v>
      </c>
    </row>
    <row r="402" spans="2:65" s="1" customFormat="1">
      <c r="B402" s="32"/>
      <c r="D402" s="149" t="s">
        <v>200</v>
      </c>
      <c r="F402" s="150" t="s">
        <v>2426</v>
      </c>
      <c r="I402" s="151"/>
      <c r="L402" s="32"/>
      <c r="M402" s="152"/>
      <c r="T402" s="56"/>
      <c r="AT402" s="17" t="s">
        <v>200</v>
      </c>
      <c r="AU402" s="17" t="s">
        <v>85</v>
      </c>
    </row>
    <row r="403" spans="2:65" s="11" customFormat="1" ht="22.9" customHeight="1">
      <c r="B403" s="124"/>
      <c r="D403" s="125" t="s">
        <v>75</v>
      </c>
      <c r="E403" s="134" t="s">
        <v>445</v>
      </c>
      <c r="F403" s="134" t="s">
        <v>446</v>
      </c>
      <c r="I403" s="127"/>
      <c r="J403" s="135">
        <f>BK403</f>
        <v>0</v>
      </c>
      <c r="L403" s="124"/>
      <c r="M403" s="129"/>
      <c r="P403" s="130">
        <f>SUM(P404:P413)</f>
        <v>0</v>
      </c>
      <c r="R403" s="130">
        <f>SUM(R404:R413)</f>
        <v>0</v>
      </c>
      <c r="T403" s="131">
        <f>SUM(T404:T413)</f>
        <v>0</v>
      </c>
      <c r="AR403" s="125" t="s">
        <v>83</v>
      </c>
      <c r="AT403" s="132" t="s">
        <v>75</v>
      </c>
      <c r="AU403" s="132" t="s">
        <v>83</v>
      </c>
      <c r="AY403" s="125" t="s">
        <v>190</v>
      </c>
      <c r="BK403" s="133">
        <f>SUM(BK404:BK413)</f>
        <v>0</v>
      </c>
    </row>
    <row r="404" spans="2:65" s="1" customFormat="1" ht="16.5" customHeight="1">
      <c r="B404" s="32"/>
      <c r="C404" s="136" t="s">
        <v>1001</v>
      </c>
      <c r="D404" s="136" t="s">
        <v>193</v>
      </c>
      <c r="E404" s="137" t="s">
        <v>2427</v>
      </c>
      <c r="F404" s="138" t="s">
        <v>2428</v>
      </c>
      <c r="G404" s="139" t="s">
        <v>380</v>
      </c>
      <c r="H404" s="140">
        <v>64.701999999999998</v>
      </c>
      <c r="I404" s="141"/>
      <c r="J404" s="142">
        <f>ROUND(I404*H404,2)</f>
        <v>0</v>
      </c>
      <c r="K404" s="138" t="s">
        <v>197</v>
      </c>
      <c r="L404" s="32"/>
      <c r="M404" s="143" t="s">
        <v>1</v>
      </c>
      <c r="N404" s="144" t="s">
        <v>41</v>
      </c>
      <c r="P404" s="145">
        <f>O404*H404</f>
        <v>0</v>
      </c>
      <c r="Q404" s="145">
        <v>0</v>
      </c>
      <c r="R404" s="145">
        <f>Q404*H404</f>
        <v>0</v>
      </c>
      <c r="S404" s="145">
        <v>0</v>
      </c>
      <c r="T404" s="146">
        <f>S404*H404</f>
        <v>0</v>
      </c>
      <c r="AR404" s="147" t="s">
        <v>217</v>
      </c>
      <c r="AT404" s="147" t="s">
        <v>193</v>
      </c>
      <c r="AU404" s="147" t="s">
        <v>85</v>
      </c>
      <c r="AY404" s="17" t="s">
        <v>190</v>
      </c>
      <c r="BE404" s="148">
        <f>IF(N404="základní",J404,0)</f>
        <v>0</v>
      </c>
      <c r="BF404" s="148">
        <f>IF(N404="snížená",J404,0)</f>
        <v>0</v>
      </c>
      <c r="BG404" s="148">
        <f>IF(N404="zákl. přenesená",J404,0)</f>
        <v>0</v>
      </c>
      <c r="BH404" s="148">
        <f>IF(N404="sníž. přenesená",J404,0)</f>
        <v>0</v>
      </c>
      <c r="BI404" s="148">
        <f>IF(N404="nulová",J404,0)</f>
        <v>0</v>
      </c>
      <c r="BJ404" s="17" t="s">
        <v>83</v>
      </c>
      <c r="BK404" s="148">
        <f>ROUND(I404*H404,2)</f>
        <v>0</v>
      </c>
      <c r="BL404" s="17" t="s">
        <v>217</v>
      </c>
      <c r="BM404" s="147" t="s">
        <v>2429</v>
      </c>
    </row>
    <row r="405" spans="2:65" s="1" customFormat="1">
      <c r="B405" s="32"/>
      <c r="D405" s="149" t="s">
        <v>200</v>
      </c>
      <c r="F405" s="150" t="s">
        <v>2430</v>
      </c>
      <c r="I405" s="151"/>
      <c r="L405" s="32"/>
      <c r="M405" s="152"/>
      <c r="T405" s="56"/>
      <c r="AT405" s="17" t="s">
        <v>200</v>
      </c>
      <c r="AU405" s="17" t="s">
        <v>85</v>
      </c>
    </row>
    <row r="406" spans="2:65" s="1" customFormat="1" ht="24.2" customHeight="1">
      <c r="B406" s="32"/>
      <c r="C406" s="136" t="s">
        <v>1010</v>
      </c>
      <c r="D406" s="136" t="s">
        <v>193</v>
      </c>
      <c r="E406" s="137" t="s">
        <v>2431</v>
      </c>
      <c r="F406" s="138" t="s">
        <v>2432</v>
      </c>
      <c r="G406" s="139" t="s">
        <v>380</v>
      </c>
      <c r="H406" s="140">
        <v>64.701999999999998</v>
      </c>
      <c r="I406" s="141"/>
      <c r="J406" s="142">
        <f>ROUND(I406*H406,2)</f>
        <v>0</v>
      </c>
      <c r="K406" s="138" t="s">
        <v>197</v>
      </c>
      <c r="L406" s="32"/>
      <c r="M406" s="143" t="s">
        <v>1</v>
      </c>
      <c r="N406" s="144" t="s">
        <v>41</v>
      </c>
      <c r="P406" s="145">
        <f>O406*H406</f>
        <v>0</v>
      </c>
      <c r="Q406" s="145">
        <v>0</v>
      </c>
      <c r="R406" s="145">
        <f>Q406*H406</f>
        <v>0</v>
      </c>
      <c r="S406" s="145">
        <v>0</v>
      </c>
      <c r="T406" s="146">
        <f>S406*H406</f>
        <v>0</v>
      </c>
      <c r="AR406" s="147" t="s">
        <v>217</v>
      </c>
      <c r="AT406" s="147" t="s">
        <v>193</v>
      </c>
      <c r="AU406" s="147" t="s">
        <v>85</v>
      </c>
      <c r="AY406" s="17" t="s">
        <v>190</v>
      </c>
      <c r="BE406" s="148">
        <f>IF(N406="základní",J406,0)</f>
        <v>0</v>
      </c>
      <c r="BF406" s="148">
        <f>IF(N406="snížená",J406,0)</f>
        <v>0</v>
      </c>
      <c r="BG406" s="148">
        <f>IF(N406="zákl. přenesená",J406,0)</f>
        <v>0</v>
      </c>
      <c r="BH406" s="148">
        <f>IF(N406="sníž. přenesená",J406,0)</f>
        <v>0</v>
      </c>
      <c r="BI406" s="148">
        <f>IF(N406="nulová",J406,0)</f>
        <v>0</v>
      </c>
      <c r="BJ406" s="17" t="s">
        <v>83</v>
      </c>
      <c r="BK406" s="148">
        <f>ROUND(I406*H406,2)</f>
        <v>0</v>
      </c>
      <c r="BL406" s="17" t="s">
        <v>217</v>
      </c>
      <c r="BM406" s="147" t="s">
        <v>2433</v>
      </c>
    </row>
    <row r="407" spans="2:65" s="1" customFormat="1">
      <c r="B407" s="32"/>
      <c r="D407" s="149" t="s">
        <v>200</v>
      </c>
      <c r="F407" s="150" t="s">
        <v>2434</v>
      </c>
      <c r="I407" s="151"/>
      <c r="L407" s="32"/>
      <c r="M407" s="152"/>
      <c r="T407" s="56"/>
      <c r="AT407" s="17" t="s">
        <v>200</v>
      </c>
      <c r="AU407" s="17" t="s">
        <v>85</v>
      </c>
    </row>
    <row r="408" spans="2:65" s="1" customFormat="1" ht="24.2" customHeight="1">
      <c r="B408" s="32"/>
      <c r="C408" s="136" t="s">
        <v>1015</v>
      </c>
      <c r="D408" s="136" t="s">
        <v>193</v>
      </c>
      <c r="E408" s="137" t="s">
        <v>2435</v>
      </c>
      <c r="F408" s="138" t="s">
        <v>2436</v>
      </c>
      <c r="G408" s="139" t="s">
        <v>380</v>
      </c>
      <c r="H408" s="140">
        <v>582.31799999999998</v>
      </c>
      <c r="I408" s="141"/>
      <c r="J408" s="142">
        <f>ROUND(I408*H408,2)</f>
        <v>0</v>
      </c>
      <c r="K408" s="138" t="s">
        <v>197</v>
      </c>
      <c r="L408" s="32"/>
      <c r="M408" s="143" t="s">
        <v>1</v>
      </c>
      <c r="N408" s="144" t="s">
        <v>41</v>
      </c>
      <c r="P408" s="145">
        <f>O408*H408</f>
        <v>0</v>
      </c>
      <c r="Q408" s="145">
        <v>0</v>
      </c>
      <c r="R408" s="145">
        <f>Q408*H408</f>
        <v>0</v>
      </c>
      <c r="S408" s="145">
        <v>0</v>
      </c>
      <c r="T408" s="146">
        <f>S408*H408</f>
        <v>0</v>
      </c>
      <c r="AR408" s="147" t="s">
        <v>217</v>
      </c>
      <c r="AT408" s="147" t="s">
        <v>193</v>
      </c>
      <c r="AU408" s="147" t="s">
        <v>85</v>
      </c>
      <c r="AY408" s="17" t="s">
        <v>190</v>
      </c>
      <c r="BE408" s="148">
        <f>IF(N408="základní",J408,0)</f>
        <v>0</v>
      </c>
      <c r="BF408" s="148">
        <f>IF(N408="snížená",J408,0)</f>
        <v>0</v>
      </c>
      <c r="BG408" s="148">
        <f>IF(N408="zákl. přenesená",J408,0)</f>
        <v>0</v>
      </c>
      <c r="BH408" s="148">
        <f>IF(N408="sníž. přenesená",J408,0)</f>
        <v>0</v>
      </c>
      <c r="BI408" s="148">
        <f>IF(N408="nulová",J408,0)</f>
        <v>0</v>
      </c>
      <c r="BJ408" s="17" t="s">
        <v>83</v>
      </c>
      <c r="BK408" s="148">
        <f>ROUND(I408*H408,2)</f>
        <v>0</v>
      </c>
      <c r="BL408" s="17" t="s">
        <v>217</v>
      </c>
      <c r="BM408" s="147" t="s">
        <v>2437</v>
      </c>
    </row>
    <row r="409" spans="2:65" s="1" customFormat="1">
      <c r="B409" s="32"/>
      <c r="D409" s="149" t="s">
        <v>200</v>
      </c>
      <c r="F409" s="150" t="s">
        <v>2438</v>
      </c>
      <c r="I409" s="151"/>
      <c r="L409" s="32"/>
      <c r="M409" s="152"/>
      <c r="T409" s="56"/>
      <c r="AT409" s="17" t="s">
        <v>200</v>
      </c>
      <c r="AU409" s="17" t="s">
        <v>85</v>
      </c>
    </row>
    <row r="410" spans="2:65" s="12" customFormat="1">
      <c r="B410" s="160"/>
      <c r="D410" s="153" t="s">
        <v>256</v>
      </c>
      <c r="E410" s="161" t="s">
        <v>1</v>
      </c>
      <c r="F410" s="162" t="s">
        <v>2439</v>
      </c>
      <c r="H410" s="163">
        <v>582.31799999999998</v>
      </c>
      <c r="I410" s="164"/>
      <c r="L410" s="160"/>
      <c r="M410" s="165"/>
      <c r="T410" s="166"/>
      <c r="AT410" s="161" t="s">
        <v>256</v>
      </c>
      <c r="AU410" s="161" t="s">
        <v>85</v>
      </c>
      <c r="AV410" s="12" t="s">
        <v>85</v>
      </c>
      <c r="AW410" s="12" t="s">
        <v>32</v>
      </c>
      <c r="AX410" s="12" t="s">
        <v>76</v>
      </c>
      <c r="AY410" s="161" t="s">
        <v>190</v>
      </c>
    </row>
    <row r="411" spans="2:65" s="14" customFormat="1">
      <c r="B411" s="173"/>
      <c r="D411" s="153" t="s">
        <v>256</v>
      </c>
      <c r="E411" s="174" t="s">
        <v>1</v>
      </c>
      <c r="F411" s="175" t="s">
        <v>267</v>
      </c>
      <c r="H411" s="176">
        <v>582.31799999999998</v>
      </c>
      <c r="I411" s="177"/>
      <c r="L411" s="173"/>
      <c r="M411" s="178"/>
      <c r="T411" s="179"/>
      <c r="AT411" s="174" t="s">
        <v>256</v>
      </c>
      <c r="AU411" s="174" t="s">
        <v>85</v>
      </c>
      <c r="AV411" s="14" t="s">
        <v>217</v>
      </c>
      <c r="AW411" s="14" t="s">
        <v>32</v>
      </c>
      <c r="AX411" s="14" t="s">
        <v>83</v>
      </c>
      <c r="AY411" s="174" t="s">
        <v>190</v>
      </c>
    </row>
    <row r="412" spans="2:65" s="1" customFormat="1" ht="44.25" customHeight="1">
      <c r="B412" s="32"/>
      <c r="C412" s="136" t="s">
        <v>1021</v>
      </c>
      <c r="D412" s="136" t="s">
        <v>193</v>
      </c>
      <c r="E412" s="137" t="s">
        <v>2440</v>
      </c>
      <c r="F412" s="138" t="s">
        <v>2441</v>
      </c>
      <c r="G412" s="139" t="s">
        <v>380</v>
      </c>
      <c r="H412" s="140">
        <v>64.701999999999998</v>
      </c>
      <c r="I412" s="141"/>
      <c r="J412" s="142">
        <f>ROUND(I412*H412,2)</f>
        <v>0</v>
      </c>
      <c r="K412" s="138" t="s">
        <v>197</v>
      </c>
      <c r="L412" s="32"/>
      <c r="M412" s="143" t="s">
        <v>1</v>
      </c>
      <c r="N412" s="144" t="s">
        <v>41</v>
      </c>
      <c r="P412" s="145">
        <f>O412*H412</f>
        <v>0</v>
      </c>
      <c r="Q412" s="145">
        <v>0</v>
      </c>
      <c r="R412" s="145">
        <f>Q412*H412</f>
        <v>0</v>
      </c>
      <c r="S412" s="145">
        <v>0</v>
      </c>
      <c r="T412" s="146">
        <f>S412*H412</f>
        <v>0</v>
      </c>
      <c r="AR412" s="147" t="s">
        <v>217</v>
      </c>
      <c r="AT412" s="147" t="s">
        <v>193</v>
      </c>
      <c r="AU412" s="147" t="s">
        <v>85</v>
      </c>
      <c r="AY412" s="17" t="s">
        <v>190</v>
      </c>
      <c r="BE412" s="148">
        <f>IF(N412="základní",J412,0)</f>
        <v>0</v>
      </c>
      <c r="BF412" s="148">
        <f>IF(N412="snížená",J412,0)</f>
        <v>0</v>
      </c>
      <c r="BG412" s="148">
        <f>IF(N412="zákl. přenesená",J412,0)</f>
        <v>0</v>
      </c>
      <c r="BH412" s="148">
        <f>IF(N412="sníž. přenesená",J412,0)</f>
        <v>0</v>
      </c>
      <c r="BI412" s="148">
        <f>IF(N412="nulová",J412,0)</f>
        <v>0</v>
      </c>
      <c r="BJ412" s="17" t="s">
        <v>83</v>
      </c>
      <c r="BK412" s="148">
        <f>ROUND(I412*H412,2)</f>
        <v>0</v>
      </c>
      <c r="BL412" s="17" t="s">
        <v>217</v>
      </c>
      <c r="BM412" s="147" t="s">
        <v>2442</v>
      </c>
    </row>
    <row r="413" spans="2:65" s="1" customFormat="1">
      <c r="B413" s="32"/>
      <c r="D413" s="149" t="s">
        <v>200</v>
      </c>
      <c r="F413" s="150" t="s">
        <v>2443</v>
      </c>
      <c r="I413" s="151"/>
      <c r="L413" s="32"/>
      <c r="M413" s="152"/>
      <c r="T413" s="56"/>
      <c r="AT413" s="17" t="s">
        <v>200</v>
      </c>
      <c r="AU413" s="17" t="s">
        <v>85</v>
      </c>
    </row>
    <row r="414" spans="2:65" s="11" customFormat="1" ht="22.9" customHeight="1">
      <c r="B414" s="124"/>
      <c r="D414" s="125" t="s">
        <v>75</v>
      </c>
      <c r="E414" s="134" t="s">
        <v>1282</v>
      </c>
      <c r="F414" s="134" t="s">
        <v>1283</v>
      </c>
      <c r="I414" s="127"/>
      <c r="J414" s="135">
        <f>BK414</f>
        <v>0</v>
      </c>
      <c r="L414" s="124"/>
      <c r="M414" s="129"/>
      <c r="P414" s="130">
        <f>SUM(P415:P416)</f>
        <v>0</v>
      </c>
      <c r="R414" s="130">
        <f>SUM(R415:R416)</f>
        <v>0</v>
      </c>
      <c r="T414" s="131">
        <f>SUM(T415:T416)</f>
        <v>0</v>
      </c>
      <c r="AR414" s="125" t="s">
        <v>83</v>
      </c>
      <c r="AT414" s="132" t="s">
        <v>75</v>
      </c>
      <c r="AU414" s="132" t="s">
        <v>83</v>
      </c>
      <c r="AY414" s="125" t="s">
        <v>190</v>
      </c>
      <c r="BK414" s="133">
        <f>SUM(BK415:BK416)</f>
        <v>0</v>
      </c>
    </row>
    <row r="415" spans="2:65" s="1" customFormat="1" ht="24.2" customHeight="1">
      <c r="B415" s="32"/>
      <c r="C415" s="136" t="s">
        <v>1027</v>
      </c>
      <c r="D415" s="136" t="s">
        <v>193</v>
      </c>
      <c r="E415" s="137" t="s">
        <v>2444</v>
      </c>
      <c r="F415" s="138" t="s">
        <v>2445</v>
      </c>
      <c r="G415" s="139" t="s">
        <v>380</v>
      </c>
      <c r="H415" s="140">
        <v>324.64800000000002</v>
      </c>
      <c r="I415" s="141"/>
      <c r="J415" s="142">
        <f>ROUND(I415*H415,2)</f>
        <v>0</v>
      </c>
      <c r="K415" s="138" t="s">
        <v>197</v>
      </c>
      <c r="L415" s="32"/>
      <c r="M415" s="143" t="s">
        <v>1</v>
      </c>
      <c r="N415" s="144" t="s">
        <v>41</v>
      </c>
      <c r="P415" s="145">
        <f>O415*H415</f>
        <v>0</v>
      </c>
      <c r="Q415" s="145">
        <v>0</v>
      </c>
      <c r="R415" s="145">
        <f>Q415*H415</f>
        <v>0</v>
      </c>
      <c r="S415" s="145">
        <v>0</v>
      </c>
      <c r="T415" s="146">
        <f>S415*H415</f>
        <v>0</v>
      </c>
      <c r="AR415" s="147" t="s">
        <v>217</v>
      </c>
      <c r="AT415" s="147" t="s">
        <v>193</v>
      </c>
      <c r="AU415" s="147" t="s">
        <v>85</v>
      </c>
      <c r="AY415" s="17" t="s">
        <v>190</v>
      </c>
      <c r="BE415" s="148">
        <f>IF(N415="základní",J415,0)</f>
        <v>0</v>
      </c>
      <c r="BF415" s="148">
        <f>IF(N415="snížená",J415,0)</f>
        <v>0</v>
      </c>
      <c r="BG415" s="148">
        <f>IF(N415="zákl. přenesená",J415,0)</f>
        <v>0</v>
      </c>
      <c r="BH415" s="148">
        <f>IF(N415="sníž. přenesená",J415,0)</f>
        <v>0</v>
      </c>
      <c r="BI415" s="148">
        <f>IF(N415="nulová",J415,0)</f>
        <v>0</v>
      </c>
      <c r="BJ415" s="17" t="s">
        <v>83</v>
      </c>
      <c r="BK415" s="148">
        <f>ROUND(I415*H415,2)</f>
        <v>0</v>
      </c>
      <c r="BL415" s="17" t="s">
        <v>217</v>
      </c>
      <c r="BM415" s="147" t="s">
        <v>2446</v>
      </c>
    </row>
    <row r="416" spans="2:65" s="1" customFormat="1">
      <c r="B416" s="32"/>
      <c r="D416" s="149" t="s">
        <v>200</v>
      </c>
      <c r="F416" s="150" t="s">
        <v>2447</v>
      </c>
      <c r="I416" s="151"/>
      <c r="L416" s="32"/>
      <c r="M416" s="203"/>
      <c r="N416" s="157"/>
      <c r="O416" s="157"/>
      <c r="P416" s="157"/>
      <c r="Q416" s="157"/>
      <c r="R416" s="157"/>
      <c r="S416" s="157"/>
      <c r="T416" s="204"/>
      <c r="AT416" s="17" t="s">
        <v>200</v>
      </c>
      <c r="AU416" s="17" t="s">
        <v>85</v>
      </c>
    </row>
    <row r="417" spans="2:12" s="1" customFormat="1" ht="6.95" customHeight="1">
      <c r="B417" s="44"/>
      <c r="C417" s="45"/>
      <c r="D417" s="45"/>
      <c r="E417" s="45"/>
      <c r="F417" s="45"/>
      <c r="G417" s="45"/>
      <c r="H417" s="45"/>
      <c r="I417" s="45"/>
      <c r="J417" s="45"/>
      <c r="K417" s="45"/>
      <c r="L417" s="32"/>
    </row>
  </sheetData>
  <sheetProtection algorithmName="SHA-512" hashValue="4+wbEftJCXw0z3pRWCutCq9wFMvjdIa4e3r2Q2pgRlBVdTCpgjnHzIiRozYMiPbN6NOgVuchAvLwAKEPkK3Nhw==" saltValue="S2hMkRvYcMzSjrS1On/GvGIOgf8qUigD97BngkQ/hWEaqpcRochO/uUE6Fx/OgwMaDWc+9PAchfk/1/UhoYOYg==" spinCount="100000" sheet="1" objects="1" scenarios="1" formatColumns="0" formatRows="0" autoFilter="0"/>
  <autoFilter ref="C129:K416" xr:uid="{00000000-0009-0000-0000-000007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hyperlinks>
    <hyperlink ref="F134" r:id="rId1" xr:uid="{00000000-0004-0000-0700-000000000000}"/>
    <hyperlink ref="F136" r:id="rId2" xr:uid="{00000000-0004-0000-0700-000001000000}"/>
    <hyperlink ref="F138" r:id="rId3" xr:uid="{00000000-0004-0000-0700-000002000000}"/>
    <hyperlink ref="F142" r:id="rId4" xr:uid="{00000000-0004-0000-0700-000003000000}"/>
    <hyperlink ref="F144" r:id="rId5" xr:uid="{00000000-0004-0000-0700-000004000000}"/>
    <hyperlink ref="F146" r:id="rId6" xr:uid="{00000000-0004-0000-0700-000005000000}"/>
    <hyperlink ref="F148" r:id="rId7" xr:uid="{00000000-0004-0000-0700-000006000000}"/>
    <hyperlink ref="F152" r:id="rId8" xr:uid="{00000000-0004-0000-0700-000007000000}"/>
    <hyperlink ref="F156" r:id="rId9" xr:uid="{00000000-0004-0000-0700-000008000000}"/>
    <hyperlink ref="F158" r:id="rId10" xr:uid="{00000000-0004-0000-0700-000009000000}"/>
    <hyperlink ref="F160" r:id="rId11" xr:uid="{00000000-0004-0000-0700-00000A000000}"/>
    <hyperlink ref="F164" r:id="rId12" xr:uid="{00000000-0004-0000-0700-00000B000000}"/>
    <hyperlink ref="F168" r:id="rId13" xr:uid="{00000000-0004-0000-0700-00000C000000}"/>
    <hyperlink ref="F170" r:id="rId14" xr:uid="{00000000-0004-0000-0700-00000D000000}"/>
    <hyperlink ref="F172" r:id="rId15" xr:uid="{00000000-0004-0000-0700-00000E000000}"/>
    <hyperlink ref="F182" r:id="rId16" xr:uid="{00000000-0004-0000-0700-00000F000000}"/>
    <hyperlink ref="F186" r:id="rId17" xr:uid="{00000000-0004-0000-0700-000010000000}"/>
    <hyperlink ref="F188" r:id="rId18" xr:uid="{00000000-0004-0000-0700-000011000000}"/>
    <hyperlink ref="F195" r:id="rId19" xr:uid="{00000000-0004-0000-0700-000012000000}"/>
    <hyperlink ref="F206" r:id="rId20" xr:uid="{00000000-0004-0000-0700-000013000000}"/>
    <hyperlink ref="F215" r:id="rId21" xr:uid="{00000000-0004-0000-0700-000014000000}"/>
    <hyperlink ref="F220" r:id="rId22" xr:uid="{00000000-0004-0000-0700-000015000000}"/>
    <hyperlink ref="F224" r:id="rId23" xr:uid="{00000000-0004-0000-0700-000016000000}"/>
    <hyperlink ref="F228" r:id="rId24" xr:uid="{00000000-0004-0000-0700-000017000000}"/>
    <hyperlink ref="F231" r:id="rId25" xr:uid="{00000000-0004-0000-0700-000018000000}"/>
    <hyperlink ref="F236" r:id="rId26" xr:uid="{00000000-0004-0000-0700-000019000000}"/>
    <hyperlink ref="F240" r:id="rId27" xr:uid="{00000000-0004-0000-0700-00001A000000}"/>
    <hyperlink ref="F245" r:id="rId28" xr:uid="{00000000-0004-0000-0700-00001B000000}"/>
    <hyperlink ref="F253" r:id="rId29" xr:uid="{00000000-0004-0000-0700-00001C000000}"/>
    <hyperlink ref="F259" r:id="rId30" xr:uid="{00000000-0004-0000-0700-00001D000000}"/>
    <hyperlink ref="F265" r:id="rId31" xr:uid="{00000000-0004-0000-0700-00001E000000}"/>
    <hyperlink ref="F270" r:id="rId32" xr:uid="{00000000-0004-0000-0700-00001F000000}"/>
    <hyperlink ref="F275" r:id="rId33" xr:uid="{00000000-0004-0000-0700-000020000000}"/>
    <hyperlink ref="F277" r:id="rId34" xr:uid="{00000000-0004-0000-0700-000021000000}"/>
    <hyperlink ref="F279" r:id="rId35" xr:uid="{00000000-0004-0000-0700-000022000000}"/>
    <hyperlink ref="F284" r:id="rId36" xr:uid="{00000000-0004-0000-0700-000023000000}"/>
    <hyperlink ref="F289" r:id="rId37" xr:uid="{00000000-0004-0000-0700-000024000000}"/>
    <hyperlink ref="F297" r:id="rId38" xr:uid="{00000000-0004-0000-0700-000025000000}"/>
    <hyperlink ref="F302" r:id="rId39" xr:uid="{00000000-0004-0000-0700-000026000000}"/>
    <hyperlink ref="F311" r:id="rId40" xr:uid="{00000000-0004-0000-0700-000027000000}"/>
    <hyperlink ref="F314" r:id="rId41" xr:uid="{00000000-0004-0000-0700-000028000000}"/>
    <hyperlink ref="F317" r:id="rId42" xr:uid="{00000000-0004-0000-0700-000029000000}"/>
    <hyperlink ref="F321" r:id="rId43" xr:uid="{00000000-0004-0000-0700-00002A000000}"/>
    <hyperlink ref="F325" r:id="rId44" xr:uid="{00000000-0004-0000-0700-00002B000000}"/>
    <hyperlink ref="F327" r:id="rId45" xr:uid="{00000000-0004-0000-0700-00002C000000}"/>
    <hyperlink ref="F329" r:id="rId46" xr:uid="{00000000-0004-0000-0700-00002D000000}"/>
    <hyperlink ref="F331" r:id="rId47" xr:uid="{00000000-0004-0000-0700-00002E000000}"/>
    <hyperlink ref="F335" r:id="rId48" xr:uid="{00000000-0004-0000-0700-00002F000000}"/>
    <hyperlink ref="F338" r:id="rId49" xr:uid="{00000000-0004-0000-0700-000030000000}"/>
    <hyperlink ref="F341" r:id="rId50" xr:uid="{00000000-0004-0000-0700-000031000000}"/>
    <hyperlink ref="F344" r:id="rId51" xr:uid="{00000000-0004-0000-0700-000032000000}"/>
    <hyperlink ref="F347" r:id="rId52" xr:uid="{00000000-0004-0000-0700-000033000000}"/>
    <hyperlink ref="F349" r:id="rId53" xr:uid="{00000000-0004-0000-0700-000034000000}"/>
    <hyperlink ref="F351" r:id="rId54" xr:uid="{00000000-0004-0000-0700-000035000000}"/>
    <hyperlink ref="F353" r:id="rId55" xr:uid="{00000000-0004-0000-0700-000036000000}"/>
    <hyperlink ref="F355" r:id="rId56" xr:uid="{00000000-0004-0000-0700-000037000000}"/>
    <hyperlink ref="F358" r:id="rId57" xr:uid="{00000000-0004-0000-0700-000038000000}"/>
    <hyperlink ref="F361" r:id="rId58" xr:uid="{00000000-0004-0000-0700-000039000000}"/>
    <hyperlink ref="F363" r:id="rId59" xr:uid="{00000000-0004-0000-0700-00003A000000}"/>
    <hyperlink ref="F365" r:id="rId60" xr:uid="{00000000-0004-0000-0700-00003B000000}"/>
    <hyperlink ref="F369" r:id="rId61" xr:uid="{00000000-0004-0000-0700-00003C000000}"/>
    <hyperlink ref="F373" r:id="rId62" xr:uid="{00000000-0004-0000-0700-00003D000000}"/>
    <hyperlink ref="F378" r:id="rId63" xr:uid="{00000000-0004-0000-0700-00003E000000}"/>
    <hyperlink ref="F383" r:id="rId64" xr:uid="{00000000-0004-0000-0700-00003F000000}"/>
    <hyperlink ref="F387" r:id="rId65" xr:uid="{00000000-0004-0000-0700-000040000000}"/>
    <hyperlink ref="F392" r:id="rId66" xr:uid="{00000000-0004-0000-0700-000041000000}"/>
    <hyperlink ref="F394" r:id="rId67" xr:uid="{00000000-0004-0000-0700-000042000000}"/>
    <hyperlink ref="F398" r:id="rId68" xr:uid="{00000000-0004-0000-0700-000043000000}"/>
    <hyperlink ref="F402" r:id="rId69" xr:uid="{00000000-0004-0000-0700-000044000000}"/>
    <hyperlink ref="F405" r:id="rId70" xr:uid="{00000000-0004-0000-0700-000045000000}"/>
    <hyperlink ref="F407" r:id="rId71" xr:uid="{00000000-0004-0000-0700-000046000000}"/>
    <hyperlink ref="F409" r:id="rId72" xr:uid="{00000000-0004-0000-0700-000047000000}"/>
    <hyperlink ref="F413" r:id="rId73" xr:uid="{00000000-0004-0000-0700-000048000000}"/>
    <hyperlink ref="F416" r:id="rId74" xr:uid="{00000000-0004-0000-0700-00004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38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118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158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56" t="str">
        <f>'Rekapitulace stavby'!K6</f>
        <v>Multifunkční sportovní a kulturní centrum (MFSKC) - křižovatka 4. brána BVV</v>
      </c>
      <c r="F7" s="257"/>
      <c r="G7" s="257"/>
      <c r="H7" s="257"/>
      <c r="L7" s="20"/>
    </row>
    <row r="8" spans="2:46" ht="12" customHeight="1">
      <c r="B8" s="20"/>
      <c r="D8" s="27" t="s">
        <v>159</v>
      </c>
      <c r="L8" s="20"/>
    </row>
    <row r="9" spans="2:46" s="1" customFormat="1" ht="16.5" customHeight="1">
      <c r="B9" s="32"/>
      <c r="E9" s="256" t="s">
        <v>2448</v>
      </c>
      <c r="F9" s="255"/>
      <c r="G9" s="255"/>
      <c r="H9" s="255"/>
      <c r="L9" s="32"/>
    </row>
    <row r="10" spans="2:46" s="1" customFormat="1" ht="12" customHeight="1">
      <c r="B10" s="32"/>
      <c r="D10" s="27" t="s">
        <v>161</v>
      </c>
      <c r="L10" s="32"/>
    </row>
    <row r="11" spans="2:46" s="1" customFormat="1" ht="16.5" customHeight="1">
      <c r="B11" s="32"/>
      <c r="E11" s="234" t="s">
        <v>2449</v>
      </c>
      <c r="F11" s="255"/>
      <c r="G11" s="255"/>
      <c r="H11" s="255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34</v>
      </c>
      <c r="I14" s="27" t="s">
        <v>22</v>
      </c>
      <c r="J14" s="52" t="str">
        <f>'Rekapitulace stavby'!AN8</f>
        <v>4. 2. 2022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>Brněnské komunikace a.s.</v>
      </c>
      <c r="I17" s="27" t="s">
        <v>27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8" t="str">
        <f>'Rekapitulace stavby'!E14</f>
        <v>Vyplň údaj</v>
      </c>
      <c r="F20" s="244"/>
      <c r="G20" s="244"/>
      <c r="H20" s="244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>VIAPONT s.r.o.</v>
      </c>
      <c r="I23" s="27" t="s">
        <v>27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48" t="s">
        <v>1</v>
      </c>
      <c r="F29" s="248"/>
      <c r="G29" s="248"/>
      <c r="H29" s="248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ROUND(J128,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ROUND((SUM(BE128:BE380)),  2)</f>
        <v>0</v>
      </c>
      <c r="I35" s="96">
        <v>0.21</v>
      </c>
      <c r="J35" s="86">
        <f>ROUND(((SUM(BE128:BE380))*I35),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ROUND((SUM(BF128:BF380)),  2)</f>
        <v>0</v>
      </c>
      <c r="I36" s="96">
        <v>0.15</v>
      </c>
      <c r="J36" s="86">
        <f>ROUND(((SUM(BF128:BF380))*I36),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ROUND((SUM(BG128:BG380)),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ROUND((SUM(BH128:BH380)),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ROUND((SUM(BI128:BI380)),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163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56" t="str">
        <f>E7</f>
        <v>Multifunkční sportovní a kulturní centrum (MFSKC) - křižovatka 4. brána BVV</v>
      </c>
      <c r="F85" s="257"/>
      <c r="G85" s="257"/>
      <c r="H85" s="257"/>
      <c r="L85" s="32"/>
    </row>
    <row r="86" spans="2:12" ht="12" customHeight="1">
      <c r="B86" s="20"/>
      <c r="C86" s="27" t="s">
        <v>159</v>
      </c>
      <c r="L86" s="20"/>
    </row>
    <row r="87" spans="2:12" s="1" customFormat="1" ht="16.5" customHeight="1">
      <c r="B87" s="32"/>
      <c r="E87" s="256" t="s">
        <v>2448</v>
      </c>
      <c r="F87" s="255"/>
      <c r="G87" s="255"/>
      <c r="H87" s="255"/>
      <c r="L87" s="32"/>
    </row>
    <row r="88" spans="2:12" s="1" customFormat="1" ht="12" customHeight="1">
      <c r="B88" s="32"/>
      <c r="C88" s="27" t="s">
        <v>161</v>
      </c>
      <c r="L88" s="32"/>
    </row>
    <row r="89" spans="2:12" s="1" customFormat="1" ht="16.5" customHeight="1">
      <c r="B89" s="32"/>
      <c r="E89" s="234" t="str">
        <f>E11</f>
        <v>302 - Přeložka vodovod...</v>
      </c>
      <c r="F89" s="255"/>
      <c r="G89" s="255"/>
      <c r="H89" s="255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4. 2. 2022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Brněnské komunikace a.s.</v>
      </c>
      <c r="I93" s="27" t="s">
        <v>30</v>
      </c>
      <c r="J93" s="30" t="str">
        <f>E23</f>
        <v>VIAPONT s.r.o.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164</v>
      </c>
      <c r="D96" s="97"/>
      <c r="E96" s="97"/>
      <c r="F96" s="97"/>
      <c r="G96" s="97"/>
      <c r="H96" s="97"/>
      <c r="I96" s="97"/>
      <c r="J96" s="106" t="s">
        <v>165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166</v>
      </c>
      <c r="J98" s="66">
        <f>J128</f>
        <v>0</v>
      </c>
      <c r="L98" s="32"/>
      <c r="AU98" s="17" t="s">
        <v>167</v>
      </c>
    </row>
    <row r="99" spans="2:47" s="8" customFormat="1" ht="24.95" customHeight="1">
      <c r="B99" s="108"/>
      <c r="D99" s="109" t="s">
        <v>243</v>
      </c>
      <c r="E99" s="110"/>
      <c r="F99" s="110"/>
      <c r="G99" s="110"/>
      <c r="H99" s="110"/>
      <c r="I99" s="110"/>
      <c r="J99" s="111">
        <f>J129</f>
        <v>0</v>
      </c>
      <c r="L99" s="108"/>
    </row>
    <row r="100" spans="2:47" s="9" customFormat="1" ht="19.899999999999999" customHeight="1">
      <c r="B100" s="112"/>
      <c r="D100" s="113" t="s">
        <v>244</v>
      </c>
      <c r="E100" s="114"/>
      <c r="F100" s="114"/>
      <c r="G100" s="114"/>
      <c r="H100" s="114"/>
      <c r="I100" s="114"/>
      <c r="J100" s="115">
        <f>J130</f>
        <v>0</v>
      </c>
      <c r="L100" s="112"/>
    </row>
    <row r="101" spans="2:47" s="9" customFormat="1" ht="19.899999999999999" customHeight="1">
      <c r="B101" s="112"/>
      <c r="D101" s="113" t="s">
        <v>460</v>
      </c>
      <c r="E101" s="114"/>
      <c r="F101" s="114"/>
      <c r="G101" s="114"/>
      <c r="H101" s="114"/>
      <c r="I101" s="114"/>
      <c r="J101" s="115">
        <f>J219</f>
        <v>0</v>
      </c>
      <c r="L101" s="112"/>
    </row>
    <row r="102" spans="2:47" s="9" customFormat="1" ht="19.899999999999999" customHeight="1">
      <c r="B102" s="112"/>
      <c r="D102" s="113" t="s">
        <v>461</v>
      </c>
      <c r="E102" s="114"/>
      <c r="F102" s="114"/>
      <c r="G102" s="114"/>
      <c r="H102" s="114"/>
      <c r="I102" s="114"/>
      <c r="J102" s="115">
        <f>J236</f>
        <v>0</v>
      </c>
      <c r="L102" s="112"/>
    </row>
    <row r="103" spans="2:47" s="9" customFormat="1" ht="19.899999999999999" customHeight="1">
      <c r="B103" s="112"/>
      <c r="D103" s="113" t="s">
        <v>462</v>
      </c>
      <c r="E103" s="114"/>
      <c r="F103" s="114"/>
      <c r="G103" s="114"/>
      <c r="H103" s="114"/>
      <c r="I103" s="114"/>
      <c r="J103" s="115">
        <f>J245</f>
        <v>0</v>
      </c>
      <c r="L103" s="112"/>
    </row>
    <row r="104" spans="2:47" s="9" customFormat="1" ht="19.899999999999999" customHeight="1">
      <c r="B104" s="112"/>
      <c r="D104" s="113" t="s">
        <v>245</v>
      </c>
      <c r="E104" s="114"/>
      <c r="F104" s="114"/>
      <c r="G104" s="114"/>
      <c r="H104" s="114"/>
      <c r="I104" s="114"/>
      <c r="J104" s="115">
        <f>J346</f>
        <v>0</v>
      </c>
      <c r="L104" s="112"/>
    </row>
    <row r="105" spans="2:47" s="9" customFormat="1" ht="19.899999999999999" customHeight="1">
      <c r="B105" s="112"/>
      <c r="D105" s="113" t="s">
        <v>246</v>
      </c>
      <c r="E105" s="114"/>
      <c r="F105" s="114"/>
      <c r="G105" s="114"/>
      <c r="H105" s="114"/>
      <c r="I105" s="114"/>
      <c r="J105" s="115">
        <f>J351</f>
        <v>0</v>
      </c>
      <c r="L105" s="112"/>
    </row>
    <row r="106" spans="2:47" s="9" customFormat="1" ht="19.899999999999999" customHeight="1">
      <c r="B106" s="112"/>
      <c r="D106" s="113" t="s">
        <v>463</v>
      </c>
      <c r="E106" s="114"/>
      <c r="F106" s="114"/>
      <c r="G106" s="114"/>
      <c r="H106" s="114"/>
      <c r="I106" s="114"/>
      <c r="J106" s="115">
        <f>J378</f>
        <v>0</v>
      </c>
      <c r="L106" s="112"/>
    </row>
    <row r="107" spans="2:47" s="1" customFormat="1" ht="21.75" customHeight="1">
      <c r="B107" s="32"/>
      <c r="L107" s="32"/>
    </row>
    <row r="108" spans="2:47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2"/>
    </row>
    <row r="112" spans="2:47" s="1" customFormat="1" ht="6.95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2"/>
    </row>
    <row r="113" spans="2:63" s="1" customFormat="1" ht="24.95" customHeight="1">
      <c r="B113" s="32"/>
      <c r="C113" s="21" t="s">
        <v>174</v>
      </c>
      <c r="L113" s="32"/>
    </row>
    <row r="114" spans="2:63" s="1" customFormat="1" ht="6.95" customHeight="1">
      <c r="B114" s="32"/>
      <c r="L114" s="32"/>
    </row>
    <row r="115" spans="2:63" s="1" customFormat="1" ht="12" customHeight="1">
      <c r="B115" s="32"/>
      <c r="C115" s="27" t="s">
        <v>16</v>
      </c>
      <c r="L115" s="32"/>
    </row>
    <row r="116" spans="2:63" s="1" customFormat="1" ht="26.25" customHeight="1">
      <c r="B116" s="32"/>
      <c r="E116" s="256" t="str">
        <f>E7</f>
        <v>Multifunkční sportovní a kulturní centrum (MFSKC) - křižovatka 4. brána BVV</v>
      </c>
      <c r="F116" s="257"/>
      <c r="G116" s="257"/>
      <c r="H116" s="257"/>
      <c r="L116" s="32"/>
    </row>
    <row r="117" spans="2:63" ht="12" customHeight="1">
      <c r="B117" s="20"/>
      <c r="C117" s="27" t="s">
        <v>159</v>
      </c>
      <c r="L117" s="20"/>
    </row>
    <row r="118" spans="2:63" s="1" customFormat="1" ht="16.5" customHeight="1">
      <c r="B118" s="32"/>
      <c r="E118" s="256" t="s">
        <v>2448</v>
      </c>
      <c r="F118" s="255"/>
      <c r="G118" s="255"/>
      <c r="H118" s="255"/>
      <c r="L118" s="32"/>
    </row>
    <row r="119" spans="2:63" s="1" customFormat="1" ht="12" customHeight="1">
      <c r="B119" s="32"/>
      <c r="C119" s="27" t="s">
        <v>161</v>
      </c>
      <c r="L119" s="32"/>
    </row>
    <row r="120" spans="2:63" s="1" customFormat="1" ht="16.5" customHeight="1">
      <c r="B120" s="32"/>
      <c r="E120" s="234" t="str">
        <f>E11</f>
        <v>302 - Přeložka vodovod...</v>
      </c>
      <c r="F120" s="255"/>
      <c r="G120" s="255"/>
      <c r="H120" s="255"/>
      <c r="L120" s="32"/>
    </row>
    <row r="121" spans="2:63" s="1" customFormat="1" ht="6.95" customHeight="1">
      <c r="B121" s="32"/>
      <c r="L121" s="32"/>
    </row>
    <row r="122" spans="2:63" s="1" customFormat="1" ht="12" customHeight="1">
      <c r="B122" s="32"/>
      <c r="C122" s="27" t="s">
        <v>20</v>
      </c>
      <c r="F122" s="25" t="str">
        <f>F14</f>
        <v xml:space="preserve"> </v>
      </c>
      <c r="I122" s="27" t="s">
        <v>22</v>
      </c>
      <c r="J122" s="52" t="str">
        <f>IF(J14="","",J14)</f>
        <v>4. 2. 2022</v>
      </c>
      <c r="L122" s="32"/>
    </row>
    <row r="123" spans="2:63" s="1" customFormat="1" ht="6.95" customHeight="1">
      <c r="B123" s="32"/>
      <c r="L123" s="32"/>
    </row>
    <row r="124" spans="2:63" s="1" customFormat="1" ht="15.2" customHeight="1">
      <c r="B124" s="32"/>
      <c r="C124" s="27" t="s">
        <v>24</v>
      </c>
      <c r="F124" s="25" t="str">
        <f>E17</f>
        <v>Brněnské komunikace a.s.</v>
      </c>
      <c r="I124" s="27" t="s">
        <v>30</v>
      </c>
      <c r="J124" s="30" t="str">
        <f>E23</f>
        <v>VIAPONT s.r.o.</v>
      </c>
      <c r="L124" s="32"/>
    </row>
    <row r="125" spans="2:63" s="1" customFormat="1" ht="15.2" customHeight="1">
      <c r="B125" s="32"/>
      <c r="C125" s="27" t="s">
        <v>28</v>
      </c>
      <c r="F125" s="25" t="str">
        <f>IF(E20="","",E20)</f>
        <v>Vyplň údaj</v>
      </c>
      <c r="I125" s="27" t="s">
        <v>33</v>
      </c>
      <c r="J125" s="30" t="str">
        <f>E26</f>
        <v xml:space="preserve"> </v>
      </c>
      <c r="L125" s="32"/>
    </row>
    <row r="126" spans="2:63" s="1" customFormat="1" ht="10.35" customHeight="1">
      <c r="B126" s="32"/>
      <c r="L126" s="32"/>
    </row>
    <row r="127" spans="2:63" s="10" customFormat="1" ht="29.25" customHeight="1">
      <c r="B127" s="116"/>
      <c r="C127" s="117" t="s">
        <v>175</v>
      </c>
      <c r="D127" s="118" t="s">
        <v>61</v>
      </c>
      <c r="E127" s="118" t="s">
        <v>57</v>
      </c>
      <c r="F127" s="118" t="s">
        <v>58</v>
      </c>
      <c r="G127" s="118" t="s">
        <v>176</v>
      </c>
      <c r="H127" s="118" t="s">
        <v>177</v>
      </c>
      <c r="I127" s="118" t="s">
        <v>178</v>
      </c>
      <c r="J127" s="118" t="s">
        <v>165</v>
      </c>
      <c r="K127" s="119" t="s">
        <v>179</v>
      </c>
      <c r="L127" s="116"/>
      <c r="M127" s="59" t="s">
        <v>1</v>
      </c>
      <c r="N127" s="60" t="s">
        <v>40</v>
      </c>
      <c r="O127" s="60" t="s">
        <v>180</v>
      </c>
      <c r="P127" s="60" t="s">
        <v>181</v>
      </c>
      <c r="Q127" s="60" t="s">
        <v>182</v>
      </c>
      <c r="R127" s="60" t="s">
        <v>183</v>
      </c>
      <c r="S127" s="60" t="s">
        <v>184</v>
      </c>
      <c r="T127" s="61" t="s">
        <v>185</v>
      </c>
    </row>
    <row r="128" spans="2:63" s="1" customFormat="1" ht="22.9" customHeight="1">
      <c r="B128" s="32"/>
      <c r="C128" s="64" t="s">
        <v>186</v>
      </c>
      <c r="J128" s="120">
        <f>BK128</f>
        <v>0</v>
      </c>
      <c r="L128" s="32"/>
      <c r="M128" s="62"/>
      <c r="N128" s="53"/>
      <c r="O128" s="53"/>
      <c r="P128" s="121">
        <f>P129</f>
        <v>0</v>
      </c>
      <c r="Q128" s="53"/>
      <c r="R128" s="121">
        <f>R129</f>
        <v>0</v>
      </c>
      <c r="S128" s="53"/>
      <c r="T128" s="122">
        <f>T129</f>
        <v>0</v>
      </c>
      <c r="AT128" s="17" t="s">
        <v>75</v>
      </c>
      <c r="AU128" s="17" t="s">
        <v>167</v>
      </c>
      <c r="BK128" s="123">
        <f>BK129</f>
        <v>0</v>
      </c>
    </row>
    <row r="129" spans="2:65" s="11" customFormat="1" ht="25.9" customHeight="1">
      <c r="B129" s="124"/>
      <c r="D129" s="125" t="s">
        <v>75</v>
      </c>
      <c r="E129" s="126" t="s">
        <v>247</v>
      </c>
      <c r="F129" s="126" t="s">
        <v>248</v>
      </c>
      <c r="I129" s="127"/>
      <c r="J129" s="128">
        <f>BK129</f>
        <v>0</v>
      </c>
      <c r="L129" s="124"/>
      <c r="M129" s="129"/>
      <c r="P129" s="130">
        <f>P130+P219+P236+P245+P346+P351+P378</f>
        <v>0</v>
      </c>
      <c r="R129" s="130">
        <f>R130+R219+R236+R245+R346+R351+R378</f>
        <v>0</v>
      </c>
      <c r="T129" s="131">
        <f>T130+T219+T236+T245+T346+T351+T378</f>
        <v>0</v>
      </c>
      <c r="AR129" s="125" t="s">
        <v>83</v>
      </c>
      <c r="AT129" s="132" t="s">
        <v>75</v>
      </c>
      <c r="AU129" s="132" t="s">
        <v>76</v>
      </c>
      <c r="AY129" s="125" t="s">
        <v>190</v>
      </c>
      <c r="BK129" s="133">
        <f>BK130+BK219+BK236+BK245+BK346+BK351+BK378</f>
        <v>0</v>
      </c>
    </row>
    <row r="130" spans="2:65" s="11" customFormat="1" ht="22.9" customHeight="1">
      <c r="B130" s="124"/>
      <c r="D130" s="125" t="s">
        <v>75</v>
      </c>
      <c r="E130" s="134" t="s">
        <v>83</v>
      </c>
      <c r="F130" s="134" t="s">
        <v>249</v>
      </c>
      <c r="I130" s="127"/>
      <c r="J130" s="135">
        <f>BK130</f>
        <v>0</v>
      </c>
      <c r="L130" s="124"/>
      <c r="M130" s="129"/>
      <c r="P130" s="130">
        <f>SUM(P131:P218)</f>
        <v>0</v>
      </c>
      <c r="R130" s="130">
        <f>SUM(R131:R218)</f>
        <v>0</v>
      </c>
      <c r="T130" s="131">
        <f>SUM(T131:T218)</f>
        <v>0</v>
      </c>
      <c r="AR130" s="125" t="s">
        <v>83</v>
      </c>
      <c r="AT130" s="132" t="s">
        <v>75</v>
      </c>
      <c r="AU130" s="132" t="s">
        <v>83</v>
      </c>
      <c r="AY130" s="125" t="s">
        <v>190</v>
      </c>
      <c r="BK130" s="133">
        <f>SUM(BK131:BK218)</f>
        <v>0</v>
      </c>
    </row>
    <row r="131" spans="2:65" s="1" customFormat="1" ht="24.2" customHeight="1">
      <c r="B131" s="32"/>
      <c r="C131" s="136" t="s">
        <v>83</v>
      </c>
      <c r="D131" s="136" t="s">
        <v>193</v>
      </c>
      <c r="E131" s="137" t="s">
        <v>2450</v>
      </c>
      <c r="F131" s="138" t="s">
        <v>2451</v>
      </c>
      <c r="G131" s="139" t="s">
        <v>253</v>
      </c>
      <c r="H131" s="140">
        <v>19.95</v>
      </c>
      <c r="I131" s="141"/>
      <c r="J131" s="142">
        <f>ROUND(I131*H131,2)</f>
        <v>0</v>
      </c>
      <c r="K131" s="138" t="s">
        <v>197</v>
      </c>
      <c r="L131" s="32"/>
      <c r="M131" s="143" t="s">
        <v>1</v>
      </c>
      <c r="N131" s="144" t="s">
        <v>41</v>
      </c>
      <c r="P131" s="145">
        <f>O131*H131</f>
        <v>0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AR131" s="147" t="s">
        <v>217</v>
      </c>
      <c r="AT131" s="147" t="s">
        <v>193</v>
      </c>
      <c r="AU131" s="147" t="s">
        <v>85</v>
      </c>
      <c r="AY131" s="17" t="s">
        <v>190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7" t="s">
        <v>83</v>
      </c>
      <c r="BK131" s="148">
        <f>ROUND(I131*H131,2)</f>
        <v>0</v>
      </c>
      <c r="BL131" s="17" t="s">
        <v>217</v>
      </c>
      <c r="BM131" s="147" t="s">
        <v>85</v>
      </c>
    </row>
    <row r="132" spans="2:65" s="1" customFormat="1">
      <c r="B132" s="32"/>
      <c r="D132" s="149" t="s">
        <v>200</v>
      </c>
      <c r="F132" s="150" t="s">
        <v>2452</v>
      </c>
      <c r="I132" s="151"/>
      <c r="L132" s="32"/>
      <c r="M132" s="152"/>
      <c r="T132" s="56"/>
      <c r="AT132" s="17" t="s">
        <v>200</v>
      </c>
      <c r="AU132" s="17" t="s">
        <v>85</v>
      </c>
    </row>
    <row r="133" spans="2:65" s="12" customFormat="1">
      <c r="B133" s="160"/>
      <c r="D133" s="153" t="s">
        <v>256</v>
      </c>
      <c r="E133" s="161" t="s">
        <v>1</v>
      </c>
      <c r="F133" s="162" t="s">
        <v>2453</v>
      </c>
      <c r="H133" s="163">
        <v>4.3499999999999996</v>
      </c>
      <c r="I133" s="164"/>
      <c r="L133" s="160"/>
      <c r="M133" s="165"/>
      <c r="T133" s="166"/>
      <c r="AT133" s="161" t="s">
        <v>256</v>
      </c>
      <c r="AU133" s="161" t="s">
        <v>85</v>
      </c>
      <c r="AV133" s="12" t="s">
        <v>85</v>
      </c>
      <c r="AW133" s="12" t="s">
        <v>32</v>
      </c>
      <c r="AX133" s="12" t="s">
        <v>76</v>
      </c>
      <c r="AY133" s="161" t="s">
        <v>190</v>
      </c>
    </row>
    <row r="134" spans="2:65" s="12" customFormat="1">
      <c r="B134" s="160"/>
      <c r="D134" s="153" t="s">
        <v>256</v>
      </c>
      <c r="E134" s="161" t="s">
        <v>1</v>
      </c>
      <c r="F134" s="162" t="s">
        <v>2454</v>
      </c>
      <c r="H134" s="163">
        <v>15.6</v>
      </c>
      <c r="I134" s="164"/>
      <c r="L134" s="160"/>
      <c r="M134" s="165"/>
      <c r="T134" s="166"/>
      <c r="AT134" s="161" t="s">
        <v>256</v>
      </c>
      <c r="AU134" s="161" t="s">
        <v>85</v>
      </c>
      <c r="AV134" s="12" t="s">
        <v>85</v>
      </c>
      <c r="AW134" s="12" t="s">
        <v>32</v>
      </c>
      <c r="AX134" s="12" t="s">
        <v>76</v>
      </c>
      <c r="AY134" s="161" t="s">
        <v>190</v>
      </c>
    </row>
    <row r="135" spans="2:65" s="14" customFormat="1">
      <c r="B135" s="173"/>
      <c r="D135" s="153" t="s">
        <v>256</v>
      </c>
      <c r="E135" s="174" t="s">
        <v>1</v>
      </c>
      <c r="F135" s="175" t="s">
        <v>267</v>
      </c>
      <c r="H135" s="176">
        <v>19.95</v>
      </c>
      <c r="I135" s="177"/>
      <c r="L135" s="173"/>
      <c r="M135" s="178"/>
      <c r="T135" s="179"/>
      <c r="AT135" s="174" t="s">
        <v>256</v>
      </c>
      <c r="AU135" s="174" t="s">
        <v>85</v>
      </c>
      <c r="AV135" s="14" t="s">
        <v>217</v>
      </c>
      <c r="AW135" s="14" t="s">
        <v>32</v>
      </c>
      <c r="AX135" s="14" t="s">
        <v>83</v>
      </c>
      <c r="AY135" s="174" t="s">
        <v>190</v>
      </c>
    </row>
    <row r="136" spans="2:65" s="1" customFormat="1" ht="24.2" customHeight="1">
      <c r="B136" s="32"/>
      <c r="C136" s="136" t="s">
        <v>85</v>
      </c>
      <c r="D136" s="136" t="s">
        <v>193</v>
      </c>
      <c r="E136" s="137" t="s">
        <v>1402</v>
      </c>
      <c r="F136" s="138" t="s">
        <v>2455</v>
      </c>
      <c r="G136" s="139" t="s">
        <v>253</v>
      </c>
      <c r="H136" s="140">
        <v>19.95</v>
      </c>
      <c r="I136" s="141"/>
      <c r="J136" s="142">
        <f>ROUND(I136*H136,2)</f>
        <v>0</v>
      </c>
      <c r="K136" s="138" t="s">
        <v>197</v>
      </c>
      <c r="L136" s="32"/>
      <c r="M136" s="143" t="s">
        <v>1</v>
      </c>
      <c r="N136" s="144" t="s">
        <v>41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217</v>
      </c>
      <c r="AT136" s="147" t="s">
        <v>193</v>
      </c>
      <c r="AU136" s="147" t="s">
        <v>85</v>
      </c>
      <c r="AY136" s="17" t="s">
        <v>190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7" t="s">
        <v>83</v>
      </c>
      <c r="BK136" s="148">
        <f>ROUND(I136*H136,2)</f>
        <v>0</v>
      </c>
      <c r="BL136" s="17" t="s">
        <v>217</v>
      </c>
      <c r="BM136" s="147" t="s">
        <v>217</v>
      </c>
    </row>
    <row r="137" spans="2:65" s="1" customFormat="1">
      <c r="B137" s="32"/>
      <c r="D137" s="149" t="s">
        <v>200</v>
      </c>
      <c r="F137" s="150" t="s">
        <v>1405</v>
      </c>
      <c r="I137" s="151"/>
      <c r="L137" s="32"/>
      <c r="M137" s="152"/>
      <c r="T137" s="56"/>
      <c r="AT137" s="17" t="s">
        <v>200</v>
      </c>
      <c r="AU137" s="17" t="s">
        <v>85</v>
      </c>
    </row>
    <row r="138" spans="2:65" s="1" customFormat="1" ht="24.2" customHeight="1">
      <c r="B138" s="32"/>
      <c r="C138" s="136" t="s">
        <v>209</v>
      </c>
      <c r="D138" s="136" t="s">
        <v>193</v>
      </c>
      <c r="E138" s="137" t="s">
        <v>1411</v>
      </c>
      <c r="F138" s="138" t="s">
        <v>2456</v>
      </c>
      <c r="G138" s="139" t="s">
        <v>253</v>
      </c>
      <c r="H138" s="140">
        <v>19.95</v>
      </c>
      <c r="I138" s="141"/>
      <c r="J138" s="142">
        <f>ROUND(I138*H138,2)</f>
        <v>0</v>
      </c>
      <c r="K138" s="138" t="s">
        <v>197</v>
      </c>
      <c r="L138" s="32"/>
      <c r="M138" s="143" t="s">
        <v>1</v>
      </c>
      <c r="N138" s="144" t="s">
        <v>41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217</v>
      </c>
      <c r="AT138" s="147" t="s">
        <v>193</v>
      </c>
      <c r="AU138" s="147" t="s">
        <v>85</v>
      </c>
      <c r="AY138" s="17" t="s">
        <v>190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83</v>
      </c>
      <c r="BK138" s="148">
        <f>ROUND(I138*H138,2)</f>
        <v>0</v>
      </c>
      <c r="BL138" s="17" t="s">
        <v>217</v>
      </c>
      <c r="BM138" s="147" t="s">
        <v>231</v>
      </c>
    </row>
    <row r="139" spans="2:65" s="1" customFormat="1">
      <c r="B139" s="32"/>
      <c r="D139" s="149" t="s">
        <v>200</v>
      </c>
      <c r="F139" s="150" t="s">
        <v>1414</v>
      </c>
      <c r="I139" s="151"/>
      <c r="L139" s="32"/>
      <c r="M139" s="152"/>
      <c r="T139" s="56"/>
      <c r="AT139" s="17" t="s">
        <v>200</v>
      </c>
      <c r="AU139" s="17" t="s">
        <v>85</v>
      </c>
    </row>
    <row r="140" spans="2:65" s="1" customFormat="1" ht="24.2" customHeight="1">
      <c r="B140" s="32"/>
      <c r="C140" s="136" t="s">
        <v>217</v>
      </c>
      <c r="D140" s="136" t="s">
        <v>193</v>
      </c>
      <c r="E140" s="137" t="s">
        <v>2107</v>
      </c>
      <c r="F140" s="138" t="s">
        <v>2108</v>
      </c>
      <c r="G140" s="139" t="s">
        <v>2109</v>
      </c>
      <c r="H140" s="140">
        <v>80</v>
      </c>
      <c r="I140" s="141"/>
      <c r="J140" s="142">
        <f>ROUND(I140*H140,2)</f>
        <v>0</v>
      </c>
      <c r="K140" s="138" t="s">
        <v>197</v>
      </c>
      <c r="L140" s="32"/>
      <c r="M140" s="143" t="s">
        <v>1</v>
      </c>
      <c r="N140" s="144" t="s">
        <v>41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217</v>
      </c>
      <c r="AT140" s="147" t="s">
        <v>193</v>
      </c>
      <c r="AU140" s="147" t="s">
        <v>85</v>
      </c>
      <c r="AY140" s="17" t="s">
        <v>190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83</v>
      </c>
      <c r="BK140" s="148">
        <f>ROUND(I140*H140,2)</f>
        <v>0</v>
      </c>
      <c r="BL140" s="17" t="s">
        <v>217</v>
      </c>
      <c r="BM140" s="147" t="s">
        <v>500</v>
      </c>
    </row>
    <row r="141" spans="2:65" s="1" customFormat="1">
      <c r="B141" s="32"/>
      <c r="D141" s="149" t="s">
        <v>200</v>
      </c>
      <c r="F141" s="150" t="s">
        <v>2110</v>
      </c>
      <c r="I141" s="151"/>
      <c r="L141" s="32"/>
      <c r="M141" s="152"/>
      <c r="T141" s="56"/>
      <c r="AT141" s="17" t="s">
        <v>200</v>
      </c>
      <c r="AU141" s="17" t="s">
        <v>85</v>
      </c>
    </row>
    <row r="142" spans="2:65" s="1" customFormat="1" ht="24.2" customHeight="1">
      <c r="B142" s="32"/>
      <c r="C142" s="136" t="s">
        <v>189</v>
      </c>
      <c r="D142" s="136" t="s">
        <v>193</v>
      </c>
      <c r="E142" s="137" t="s">
        <v>2111</v>
      </c>
      <c r="F142" s="138" t="s">
        <v>2112</v>
      </c>
      <c r="G142" s="139" t="s">
        <v>2113</v>
      </c>
      <c r="H142" s="140">
        <v>20</v>
      </c>
      <c r="I142" s="141"/>
      <c r="J142" s="142">
        <f>ROUND(I142*H142,2)</f>
        <v>0</v>
      </c>
      <c r="K142" s="138" t="s">
        <v>197</v>
      </c>
      <c r="L142" s="32"/>
      <c r="M142" s="143" t="s">
        <v>1</v>
      </c>
      <c r="N142" s="144" t="s">
        <v>41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217</v>
      </c>
      <c r="AT142" s="147" t="s">
        <v>193</v>
      </c>
      <c r="AU142" s="147" t="s">
        <v>85</v>
      </c>
      <c r="AY142" s="17" t="s">
        <v>190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83</v>
      </c>
      <c r="BK142" s="148">
        <f>ROUND(I142*H142,2)</f>
        <v>0</v>
      </c>
      <c r="BL142" s="17" t="s">
        <v>217</v>
      </c>
      <c r="BM142" s="147" t="s">
        <v>511</v>
      </c>
    </row>
    <row r="143" spans="2:65" s="1" customFormat="1">
      <c r="B143" s="32"/>
      <c r="D143" s="149" t="s">
        <v>200</v>
      </c>
      <c r="F143" s="150" t="s">
        <v>2114</v>
      </c>
      <c r="I143" s="151"/>
      <c r="L143" s="32"/>
      <c r="M143" s="152"/>
      <c r="T143" s="56"/>
      <c r="AT143" s="17" t="s">
        <v>200</v>
      </c>
      <c r="AU143" s="17" t="s">
        <v>85</v>
      </c>
    </row>
    <row r="144" spans="2:65" s="1" customFormat="1" ht="16.5" customHeight="1">
      <c r="B144" s="32"/>
      <c r="C144" s="136" t="s">
        <v>231</v>
      </c>
      <c r="D144" s="136" t="s">
        <v>193</v>
      </c>
      <c r="E144" s="137" t="s">
        <v>2457</v>
      </c>
      <c r="F144" s="138" t="s">
        <v>2458</v>
      </c>
      <c r="G144" s="139" t="s">
        <v>435</v>
      </c>
      <c r="H144" s="140">
        <v>2</v>
      </c>
      <c r="I144" s="141"/>
      <c r="J144" s="142">
        <f>ROUND(I144*H144,2)</f>
        <v>0</v>
      </c>
      <c r="K144" s="138" t="s">
        <v>197</v>
      </c>
      <c r="L144" s="32"/>
      <c r="M144" s="143" t="s">
        <v>1</v>
      </c>
      <c r="N144" s="144" t="s">
        <v>41</v>
      </c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AR144" s="147" t="s">
        <v>217</v>
      </c>
      <c r="AT144" s="147" t="s">
        <v>193</v>
      </c>
      <c r="AU144" s="147" t="s">
        <v>85</v>
      </c>
      <c r="AY144" s="17" t="s">
        <v>190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7" t="s">
        <v>83</v>
      </c>
      <c r="BK144" s="148">
        <f>ROUND(I144*H144,2)</f>
        <v>0</v>
      </c>
      <c r="BL144" s="17" t="s">
        <v>217</v>
      </c>
      <c r="BM144" s="147" t="s">
        <v>526</v>
      </c>
    </row>
    <row r="145" spans="2:65" s="1" customFormat="1">
      <c r="B145" s="32"/>
      <c r="D145" s="149" t="s">
        <v>200</v>
      </c>
      <c r="F145" s="150" t="s">
        <v>2459</v>
      </c>
      <c r="I145" s="151"/>
      <c r="L145" s="32"/>
      <c r="M145" s="152"/>
      <c r="T145" s="56"/>
      <c r="AT145" s="17" t="s">
        <v>200</v>
      </c>
      <c r="AU145" s="17" t="s">
        <v>85</v>
      </c>
    </row>
    <row r="146" spans="2:65" s="1" customFormat="1" ht="24.2" customHeight="1">
      <c r="B146" s="32"/>
      <c r="C146" s="136" t="s">
        <v>238</v>
      </c>
      <c r="D146" s="136" t="s">
        <v>193</v>
      </c>
      <c r="E146" s="137" t="s">
        <v>2460</v>
      </c>
      <c r="F146" s="138" t="s">
        <v>2461</v>
      </c>
      <c r="G146" s="139" t="s">
        <v>435</v>
      </c>
      <c r="H146" s="140">
        <v>2</v>
      </c>
      <c r="I146" s="141"/>
      <c r="J146" s="142">
        <f>ROUND(I146*H146,2)</f>
        <v>0</v>
      </c>
      <c r="K146" s="138" t="s">
        <v>197</v>
      </c>
      <c r="L146" s="32"/>
      <c r="M146" s="143" t="s">
        <v>1</v>
      </c>
      <c r="N146" s="144" t="s">
        <v>41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47" t="s">
        <v>217</v>
      </c>
      <c r="AT146" s="147" t="s">
        <v>193</v>
      </c>
      <c r="AU146" s="147" t="s">
        <v>85</v>
      </c>
      <c r="AY146" s="17" t="s">
        <v>190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7" t="s">
        <v>83</v>
      </c>
      <c r="BK146" s="148">
        <f>ROUND(I146*H146,2)</f>
        <v>0</v>
      </c>
      <c r="BL146" s="17" t="s">
        <v>217</v>
      </c>
      <c r="BM146" s="147" t="s">
        <v>349</v>
      </c>
    </row>
    <row r="147" spans="2:65" s="1" customFormat="1">
      <c r="B147" s="32"/>
      <c r="D147" s="149" t="s">
        <v>200</v>
      </c>
      <c r="F147" s="150" t="s">
        <v>2462</v>
      </c>
      <c r="I147" s="151"/>
      <c r="L147" s="32"/>
      <c r="M147" s="152"/>
      <c r="T147" s="56"/>
      <c r="AT147" s="17" t="s">
        <v>200</v>
      </c>
      <c r="AU147" s="17" t="s">
        <v>85</v>
      </c>
    </row>
    <row r="148" spans="2:65" s="1" customFormat="1" ht="24.2" customHeight="1">
      <c r="B148" s="32"/>
      <c r="C148" s="136" t="s">
        <v>500</v>
      </c>
      <c r="D148" s="136" t="s">
        <v>193</v>
      </c>
      <c r="E148" s="137" t="s">
        <v>2463</v>
      </c>
      <c r="F148" s="138" t="s">
        <v>2464</v>
      </c>
      <c r="G148" s="139" t="s">
        <v>435</v>
      </c>
      <c r="H148" s="140">
        <v>2</v>
      </c>
      <c r="I148" s="141"/>
      <c r="J148" s="142">
        <f>ROUND(I148*H148,2)</f>
        <v>0</v>
      </c>
      <c r="K148" s="138" t="s">
        <v>197</v>
      </c>
      <c r="L148" s="32"/>
      <c r="M148" s="143" t="s">
        <v>1</v>
      </c>
      <c r="N148" s="144" t="s">
        <v>41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217</v>
      </c>
      <c r="AT148" s="147" t="s">
        <v>193</v>
      </c>
      <c r="AU148" s="147" t="s">
        <v>85</v>
      </c>
      <c r="AY148" s="17" t="s">
        <v>190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83</v>
      </c>
      <c r="BK148" s="148">
        <f>ROUND(I148*H148,2)</f>
        <v>0</v>
      </c>
      <c r="BL148" s="17" t="s">
        <v>217</v>
      </c>
      <c r="BM148" s="147" t="s">
        <v>367</v>
      </c>
    </row>
    <row r="149" spans="2:65" s="1" customFormat="1">
      <c r="B149" s="32"/>
      <c r="D149" s="149" t="s">
        <v>200</v>
      </c>
      <c r="F149" s="150" t="s">
        <v>2465</v>
      </c>
      <c r="I149" s="151"/>
      <c r="L149" s="32"/>
      <c r="M149" s="152"/>
      <c r="T149" s="56"/>
      <c r="AT149" s="17" t="s">
        <v>200</v>
      </c>
      <c r="AU149" s="17" t="s">
        <v>85</v>
      </c>
    </row>
    <row r="150" spans="2:65" s="1" customFormat="1" ht="16.5" customHeight="1">
      <c r="B150" s="32"/>
      <c r="C150" s="136" t="s">
        <v>391</v>
      </c>
      <c r="D150" s="136" t="s">
        <v>193</v>
      </c>
      <c r="E150" s="137" t="s">
        <v>2115</v>
      </c>
      <c r="F150" s="138" t="s">
        <v>2116</v>
      </c>
      <c r="G150" s="139" t="s">
        <v>435</v>
      </c>
      <c r="H150" s="140">
        <v>312</v>
      </c>
      <c r="I150" s="141"/>
      <c r="J150" s="142">
        <f>ROUND(I150*H150,2)</f>
        <v>0</v>
      </c>
      <c r="K150" s="138" t="s">
        <v>197</v>
      </c>
      <c r="L150" s="32"/>
      <c r="M150" s="143" t="s">
        <v>1</v>
      </c>
      <c r="N150" s="144" t="s">
        <v>41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47" t="s">
        <v>217</v>
      </c>
      <c r="AT150" s="147" t="s">
        <v>193</v>
      </c>
      <c r="AU150" s="147" t="s">
        <v>85</v>
      </c>
      <c r="AY150" s="17" t="s">
        <v>190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83</v>
      </c>
      <c r="BK150" s="148">
        <f>ROUND(I150*H150,2)</f>
        <v>0</v>
      </c>
      <c r="BL150" s="17" t="s">
        <v>217</v>
      </c>
      <c r="BM150" s="147" t="s">
        <v>414</v>
      </c>
    </row>
    <row r="151" spans="2:65" s="1" customFormat="1">
      <c r="B151" s="32"/>
      <c r="D151" s="149" t="s">
        <v>200</v>
      </c>
      <c r="F151" s="150" t="s">
        <v>2117</v>
      </c>
      <c r="I151" s="151"/>
      <c r="L151" s="32"/>
      <c r="M151" s="152"/>
      <c r="T151" s="56"/>
      <c r="AT151" s="17" t="s">
        <v>200</v>
      </c>
      <c r="AU151" s="17" t="s">
        <v>85</v>
      </c>
    </row>
    <row r="152" spans="2:65" s="12" customFormat="1">
      <c r="B152" s="160"/>
      <c r="D152" s="153" t="s">
        <v>256</v>
      </c>
      <c r="E152" s="161" t="s">
        <v>1</v>
      </c>
      <c r="F152" s="162" t="s">
        <v>2466</v>
      </c>
      <c r="H152" s="163">
        <v>312</v>
      </c>
      <c r="I152" s="164"/>
      <c r="L152" s="160"/>
      <c r="M152" s="165"/>
      <c r="T152" s="166"/>
      <c r="AT152" s="161" t="s">
        <v>256</v>
      </c>
      <c r="AU152" s="161" t="s">
        <v>85</v>
      </c>
      <c r="AV152" s="12" t="s">
        <v>85</v>
      </c>
      <c r="AW152" s="12" t="s">
        <v>32</v>
      </c>
      <c r="AX152" s="12" t="s">
        <v>76</v>
      </c>
      <c r="AY152" s="161" t="s">
        <v>190</v>
      </c>
    </row>
    <row r="153" spans="2:65" s="14" customFormat="1">
      <c r="B153" s="173"/>
      <c r="D153" s="153" t="s">
        <v>256</v>
      </c>
      <c r="E153" s="174" t="s">
        <v>1</v>
      </c>
      <c r="F153" s="175" t="s">
        <v>267</v>
      </c>
      <c r="H153" s="176">
        <v>312</v>
      </c>
      <c r="I153" s="177"/>
      <c r="L153" s="173"/>
      <c r="M153" s="178"/>
      <c r="T153" s="179"/>
      <c r="AT153" s="174" t="s">
        <v>256</v>
      </c>
      <c r="AU153" s="174" t="s">
        <v>85</v>
      </c>
      <c r="AV153" s="14" t="s">
        <v>217</v>
      </c>
      <c r="AW153" s="14" t="s">
        <v>32</v>
      </c>
      <c r="AX153" s="14" t="s">
        <v>83</v>
      </c>
      <c r="AY153" s="174" t="s">
        <v>190</v>
      </c>
    </row>
    <row r="154" spans="2:65" s="1" customFormat="1" ht="21.75" customHeight="1">
      <c r="B154" s="32"/>
      <c r="C154" s="136" t="s">
        <v>511</v>
      </c>
      <c r="D154" s="136" t="s">
        <v>193</v>
      </c>
      <c r="E154" s="137" t="s">
        <v>2119</v>
      </c>
      <c r="F154" s="138" t="s">
        <v>2120</v>
      </c>
      <c r="G154" s="139" t="s">
        <v>435</v>
      </c>
      <c r="H154" s="140">
        <v>312</v>
      </c>
      <c r="I154" s="141"/>
      <c r="J154" s="142">
        <f>ROUND(I154*H154,2)</f>
        <v>0</v>
      </c>
      <c r="K154" s="138" t="s">
        <v>197</v>
      </c>
      <c r="L154" s="32"/>
      <c r="M154" s="143" t="s">
        <v>1</v>
      </c>
      <c r="N154" s="144" t="s">
        <v>41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217</v>
      </c>
      <c r="AT154" s="147" t="s">
        <v>193</v>
      </c>
      <c r="AU154" s="147" t="s">
        <v>85</v>
      </c>
      <c r="AY154" s="17" t="s">
        <v>190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83</v>
      </c>
      <c r="BK154" s="148">
        <f>ROUND(I154*H154,2)</f>
        <v>0</v>
      </c>
      <c r="BL154" s="17" t="s">
        <v>217</v>
      </c>
      <c r="BM154" s="147" t="s">
        <v>408</v>
      </c>
    </row>
    <row r="155" spans="2:65" s="1" customFormat="1">
      <c r="B155" s="32"/>
      <c r="D155" s="149" t="s">
        <v>200</v>
      </c>
      <c r="F155" s="150" t="s">
        <v>2121</v>
      </c>
      <c r="I155" s="151"/>
      <c r="L155" s="32"/>
      <c r="M155" s="152"/>
      <c r="T155" s="56"/>
      <c r="AT155" s="17" t="s">
        <v>200</v>
      </c>
      <c r="AU155" s="17" t="s">
        <v>85</v>
      </c>
    </row>
    <row r="156" spans="2:65" s="1" customFormat="1" ht="24.2" customHeight="1">
      <c r="B156" s="32"/>
      <c r="C156" s="136" t="s">
        <v>518</v>
      </c>
      <c r="D156" s="136" t="s">
        <v>193</v>
      </c>
      <c r="E156" s="137" t="s">
        <v>2122</v>
      </c>
      <c r="F156" s="138" t="s">
        <v>2123</v>
      </c>
      <c r="G156" s="139" t="s">
        <v>435</v>
      </c>
      <c r="H156" s="140">
        <v>312</v>
      </c>
      <c r="I156" s="141"/>
      <c r="J156" s="142">
        <f>ROUND(I156*H156,2)</f>
        <v>0</v>
      </c>
      <c r="K156" s="138" t="s">
        <v>197</v>
      </c>
      <c r="L156" s="32"/>
      <c r="M156" s="143" t="s">
        <v>1</v>
      </c>
      <c r="N156" s="144" t="s">
        <v>41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217</v>
      </c>
      <c r="AT156" s="147" t="s">
        <v>193</v>
      </c>
      <c r="AU156" s="147" t="s">
        <v>85</v>
      </c>
      <c r="AY156" s="17" t="s">
        <v>190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83</v>
      </c>
      <c r="BK156" s="148">
        <f>ROUND(I156*H156,2)</f>
        <v>0</v>
      </c>
      <c r="BL156" s="17" t="s">
        <v>217</v>
      </c>
      <c r="BM156" s="147" t="s">
        <v>281</v>
      </c>
    </row>
    <row r="157" spans="2:65" s="1" customFormat="1">
      <c r="B157" s="32"/>
      <c r="D157" s="149" t="s">
        <v>200</v>
      </c>
      <c r="F157" s="150" t="s">
        <v>2124</v>
      </c>
      <c r="I157" s="151"/>
      <c r="L157" s="32"/>
      <c r="M157" s="152"/>
      <c r="T157" s="56"/>
      <c r="AT157" s="17" t="s">
        <v>200</v>
      </c>
      <c r="AU157" s="17" t="s">
        <v>85</v>
      </c>
    </row>
    <row r="158" spans="2:65" s="1" customFormat="1" ht="24.2" customHeight="1">
      <c r="B158" s="32"/>
      <c r="C158" s="136" t="s">
        <v>526</v>
      </c>
      <c r="D158" s="136" t="s">
        <v>193</v>
      </c>
      <c r="E158" s="137" t="s">
        <v>2125</v>
      </c>
      <c r="F158" s="138" t="s">
        <v>2126</v>
      </c>
      <c r="G158" s="139" t="s">
        <v>435</v>
      </c>
      <c r="H158" s="140">
        <v>312</v>
      </c>
      <c r="I158" s="141"/>
      <c r="J158" s="142">
        <f>ROUND(I158*H158,2)</f>
        <v>0</v>
      </c>
      <c r="K158" s="138" t="s">
        <v>197</v>
      </c>
      <c r="L158" s="32"/>
      <c r="M158" s="143" t="s">
        <v>1</v>
      </c>
      <c r="N158" s="144" t="s">
        <v>41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217</v>
      </c>
      <c r="AT158" s="147" t="s">
        <v>193</v>
      </c>
      <c r="AU158" s="147" t="s">
        <v>85</v>
      </c>
      <c r="AY158" s="17" t="s">
        <v>190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83</v>
      </c>
      <c r="BK158" s="148">
        <f>ROUND(I158*H158,2)</f>
        <v>0</v>
      </c>
      <c r="BL158" s="17" t="s">
        <v>217</v>
      </c>
      <c r="BM158" s="147" t="s">
        <v>588</v>
      </c>
    </row>
    <row r="159" spans="2:65" s="1" customFormat="1">
      <c r="B159" s="32"/>
      <c r="D159" s="149" t="s">
        <v>200</v>
      </c>
      <c r="F159" s="150" t="s">
        <v>2127</v>
      </c>
      <c r="I159" s="151"/>
      <c r="L159" s="32"/>
      <c r="M159" s="152"/>
      <c r="T159" s="56"/>
      <c r="AT159" s="17" t="s">
        <v>200</v>
      </c>
      <c r="AU159" s="17" t="s">
        <v>85</v>
      </c>
    </row>
    <row r="160" spans="2:65" s="1" customFormat="1" ht="24.2" customHeight="1">
      <c r="B160" s="32"/>
      <c r="C160" s="136" t="s">
        <v>533</v>
      </c>
      <c r="D160" s="136" t="s">
        <v>193</v>
      </c>
      <c r="E160" s="137" t="s">
        <v>2467</v>
      </c>
      <c r="F160" s="138" t="s">
        <v>2468</v>
      </c>
      <c r="G160" s="139" t="s">
        <v>253</v>
      </c>
      <c r="H160" s="140">
        <v>12</v>
      </c>
      <c r="I160" s="141"/>
      <c r="J160" s="142">
        <f>ROUND(I160*H160,2)</f>
        <v>0</v>
      </c>
      <c r="K160" s="138" t="s">
        <v>197</v>
      </c>
      <c r="L160" s="32"/>
      <c r="M160" s="143" t="s">
        <v>1</v>
      </c>
      <c r="N160" s="144" t="s">
        <v>41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217</v>
      </c>
      <c r="AT160" s="147" t="s">
        <v>193</v>
      </c>
      <c r="AU160" s="147" t="s">
        <v>85</v>
      </c>
      <c r="AY160" s="17" t="s">
        <v>190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83</v>
      </c>
      <c r="BK160" s="148">
        <f>ROUND(I160*H160,2)</f>
        <v>0</v>
      </c>
      <c r="BL160" s="17" t="s">
        <v>217</v>
      </c>
      <c r="BM160" s="147" t="s">
        <v>377</v>
      </c>
    </row>
    <row r="161" spans="2:65" s="1" customFormat="1">
      <c r="B161" s="32"/>
      <c r="D161" s="149" t="s">
        <v>200</v>
      </c>
      <c r="F161" s="150" t="s">
        <v>2469</v>
      </c>
      <c r="I161" s="151"/>
      <c r="L161" s="32"/>
      <c r="M161" s="152"/>
      <c r="T161" s="56"/>
      <c r="AT161" s="17" t="s">
        <v>200</v>
      </c>
      <c r="AU161" s="17" t="s">
        <v>85</v>
      </c>
    </row>
    <row r="162" spans="2:65" s="12" customFormat="1">
      <c r="B162" s="160"/>
      <c r="D162" s="153" t="s">
        <v>256</v>
      </c>
      <c r="E162" s="161" t="s">
        <v>1</v>
      </c>
      <c r="F162" s="162" t="s">
        <v>2470</v>
      </c>
      <c r="H162" s="163">
        <v>12</v>
      </c>
      <c r="I162" s="164"/>
      <c r="L162" s="160"/>
      <c r="M162" s="165"/>
      <c r="T162" s="166"/>
      <c r="AT162" s="161" t="s">
        <v>256</v>
      </c>
      <c r="AU162" s="161" t="s">
        <v>85</v>
      </c>
      <c r="AV162" s="12" t="s">
        <v>85</v>
      </c>
      <c r="AW162" s="12" t="s">
        <v>32</v>
      </c>
      <c r="AX162" s="12" t="s">
        <v>76</v>
      </c>
      <c r="AY162" s="161" t="s">
        <v>190</v>
      </c>
    </row>
    <row r="163" spans="2:65" s="14" customFormat="1">
      <c r="B163" s="173"/>
      <c r="D163" s="153" t="s">
        <v>256</v>
      </c>
      <c r="E163" s="174" t="s">
        <v>1</v>
      </c>
      <c r="F163" s="175" t="s">
        <v>267</v>
      </c>
      <c r="H163" s="176">
        <v>12</v>
      </c>
      <c r="I163" s="177"/>
      <c r="L163" s="173"/>
      <c r="M163" s="178"/>
      <c r="T163" s="179"/>
      <c r="AT163" s="174" t="s">
        <v>256</v>
      </c>
      <c r="AU163" s="174" t="s">
        <v>85</v>
      </c>
      <c r="AV163" s="14" t="s">
        <v>217</v>
      </c>
      <c r="AW163" s="14" t="s">
        <v>32</v>
      </c>
      <c r="AX163" s="14" t="s">
        <v>83</v>
      </c>
      <c r="AY163" s="174" t="s">
        <v>190</v>
      </c>
    </row>
    <row r="164" spans="2:65" s="1" customFormat="1" ht="33" customHeight="1">
      <c r="B164" s="32"/>
      <c r="C164" s="136" t="s">
        <v>349</v>
      </c>
      <c r="D164" s="136" t="s">
        <v>193</v>
      </c>
      <c r="E164" s="137" t="s">
        <v>552</v>
      </c>
      <c r="F164" s="138" t="s">
        <v>2136</v>
      </c>
      <c r="G164" s="139" t="s">
        <v>284</v>
      </c>
      <c r="H164" s="140">
        <v>145.13800000000001</v>
      </c>
      <c r="I164" s="141"/>
      <c r="J164" s="142">
        <f>ROUND(I164*H164,2)</f>
        <v>0</v>
      </c>
      <c r="K164" s="138" t="s">
        <v>197</v>
      </c>
      <c r="L164" s="32"/>
      <c r="M164" s="143" t="s">
        <v>1</v>
      </c>
      <c r="N164" s="144" t="s">
        <v>41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217</v>
      </c>
      <c r="AT164" s="147" t="s">
        <v>193</v>
      </c>
      <c r="AU164" s="147" t="s">
        <v>85</v>
      </c>
      <c r="AY164" s="17" t="s">
        <v>190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7" t="s">
        <v>83</v>
      </c>
      <c r="BK164" s="148">
        <f>ROUND(I164*H164,2)</f>
        <v>0</v>
      </c>
      <c r="BL164" s="17" t="s">
        <v>217</v>
      </c>
      <c r="BM164" s="147" t="s">
        <v>385</v>
      </c>
    </row>
    <row r="165" spans="2:65" s="1" customFormat="1">
      <c r="B165" s="32"/>
      <c r="D165" s="149" t="s">
        <v>200</v>
      </c>
      <c r="F165" s="150" t="s">
        <v>555</v>
      </c>
      <c r="I165" s="151"/>
      <c r="L165" s="32"/>
      <c r="M165" s="152"/>
      <c r="T165" s="56"/>
      <c r="AT165" s="17" t="s">
        <v>200</v>
      </c>
      <c r="AU165" s="17" t="s">
        <v>85</v>
      </c>
    </row>
    <row r="166" spans="2:65" s="1" customFormat="1" ht="33" customHeight="1">
      <c r="B166" s="32"/>
      <c r="C166" s="136" t="s">
        <v>8</v>
      </c>
      <c r="D166" s="136" t="s">
        <v>193</v>
      </c>
      <c r="E166" s="137" t="s">
        <v>2137</v>
      </c>
      <c r="F166" s="138" t="s">
        <v>2138</v>
      </c>
      <c r="G166" s="139" t="s">
        <v>284</v>
      </c>
      <c r="H166" s="140">
        <v>145.13800000000001</v>
      </c>
      <c r="I166" s="141"/>
      <c r="J166" s="142">
        <f>ROUND(I166*H166,2)</f>
        <v>0</v>
      </c>
      <c r="K166" s="138" t="s">
        <v>197</v>
      </c>
      <c r="L166" s="32"/>
      <c r="M166" s="143" t="s">
        <v>1</v>
      </c>
      <c r="N166" s="144" t="s">
        <v>41</v>
      </c>
      <c r="P166" s="145">
        <f>O166*H166</f>
        <v>0</v>
      </c>
      <c r="Q166" s="145">
        <v>0</v>
      </c>
      <c r="R166" s="145">
        <f>Q166*H166</f>
        <v>0</v>
      </c>
      <c r="S166" s="145">
        <v>0</v>
      </c>
      <c r="T166" s="146">
        <f>S166*H166</f>
        <v>0</v>
      </c>
      <c r="AR166" s="147" t="s">
        <v>217</v>
      </c>
      <c r="AT166" s="147" t="s">
        <v>193</v>
      </c>
      <c r="AU166" s="147" t="s">
        <v>85</v>
      </c>
      <c r="AY166" s="17" t="s">
        <v>190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83</v>
      </c>
      <c r="BK166" s="148">
        <f>ROUND(I166*H166,2)</f>
        <v>0</v>
      </c>
      <c r="BL166" s="17" t="s">
        <v>217</v>
      </c>
      <c r="BM166" s="147" t="s">
        <v>275</v>
      </c>
    </row>
    <row r="167" spans="2:65" s="1" customFormat="1">
      <c r="B167" s="32"/>
      <c r="D167" s="149" t="s">
        <v>200</v>
      </c>
      <c r="F167" s="150" t="s">
        <v>2139</v>
      </c>
      <c r="I167" s="151"/>
      <c r="L167" s="32"/>
      <c r="M167" s="152"/>
      <c r="T167" s="56"/>
      <c r="AT167" s="17" t="s">
        <v>200</v>
      </c>
      <c r="AU167" s="17" t="s">
        <v>85</v>
      </c>
    </row>
    <row r="168" spans="2:65" s="1" customFormat="1" ht="21.75" customHeight="1">
      <c r="B168" s="32"/>
      <c r="C168" s="136" t="s">
        <v>367</v>
      </c>
      <c r="D168" s="136" t="s">
        <v>193</v>
      </c>
      <c r="E168" s="137" t="s">
        <v>562</v>
      </c>
      <c r="F168" s="138" t="s">
        <v>563</v>
      </c>
      <c r="G168" s="139" t="s">
        <v>253</v>
      </c>
      <c r="H168" s="140">
        <v>432.3</v>
      </c>
      <c r="I168" s="141"/>
      <c r="J168" s="142">
        <f>ROUND(I168*H168,2)</f>
        <v>0</v>
      </c>
      <c r="K168" s="138" t="s">
        <v>197</v>
      </c>
      <c r="L168" s="32"/>
      <c r="M168" s="143" t="s">
        <v>1</v>
      </c>
      <c r="N168" s="144" t="s">
        <v>41</v>
      </c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217</v>
      </c>
      <c r="AT168" s="147" t="s">
        <v>193</v>
      </c>
      <c r="AU168" s="147" t="s">
        <v>85</v>
      </c>
      <c r="AY168" s="17" t="s">
        <v>190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83</v>
      </c>
      <c r="BK168" s="148">
        <f>ROUND(I168*H168,2)</f>
        <v>0</v>
      </c>
      <c r="BL168" s="17" t="s">
        <v>217</v>
      </c>
      <c r="BM168" s="147" t="s">
        <v>643</v>
      </c>
    </row>
    <row r="169" spans="2:65" s="1" customFormat="1">
      <c r="B169" s="32"/>
      <c r="D169" s="149" t="s">
        <v>200</v>
      </c>
      <c r="F169" s="150" t="s">
        <v>2140</v>
      </c>
      <c r="I169" s="151"/>
      <c r="L169" s="32"/>
      <c r="M169" s="152"/>
      <c r="T169" s="56"/>
      <c r="AT169" s="17" t="s">
        <v>200</v>
      </c>
      <c r="AU169" s="17" t="s">
        <v>85</v>
      </c>
    </row>
    <row r="170" spans="2:65" s="12" customFormat="1">
      <c r="B170" s="160"/>
      <c r="D170" s="153" t="s">
        <v>256</v>
      </c>
      <c r="E170" s="161" t="s">
        <v>1</v>
      </c>
      <c r="F170" s="162" t="s">
        <v>2471</v>
      </c>
      <c r="H170" s="163">
        <v>432.3</v>
      </c>
      <c r="I170" s="164"/>
      <c r="L170" s="160"/>
      <c r="M170" s="165"/>
      <c r="T170" s="166"/>
      <c r="AT170" s="161" t="s">
        <v>256</v>
      </c>
      <c r="AU170" s="161" t="s">
        <v>85</v>
      </c>
      <c r="AV170" s="12" t="s">
        <v>85</v>
      </c>
      <c r="AW170" s="12" t="s">
        <v>32</v>
      </c>
      <c r="AX170" s="12" t="s">
        <v>76</v>
      </c>
      <c r="AY170" s="161" t="s">
        <v>190</v>
      </c>
    </row>
    <row r="171" spans="2:65" s="14" customFormat="1">
      <c r="B171" s="173"/>
      <c r="D171" s="153" t="s">
        <v>256</v>
      </c>
      <c r="E171" s="174" t="s">
        <v>1</v>
      </c>
      <c r="F171" s="175" t="s">
        <v>267</v>
      </c>
      <c r="H171" s="176">
        <v>432.3</v>
      </c>
      <c r="I171" s="177"/>
      <c r="L171" s="173"/>
      <c r="M171" s="178"/>
      <c r="T171" s="179"/>
      <c r="AT171" s="174" t="s">
        <v>256</v>
      </c>
      <c r="AU171" s="174" t="s">
        <v>85</v>
      </c>
      <c r="AV171" s="14" t="s">
        <v>217</v>
      </c>
      <c r="AW171" s="14" t="s">
        <v>32</v>
      </c>
      <c r="AX171" s="14" t="s">
        <v>83</v>
      </c>
      <c r="AY171" s="174" t="s">
        <v>190</v>
      </c>
    </row>
    <row r="172" spans="2:65" s="1" customFormat="1" ht="24.2" customHeight="1">
      <c r="B172" s="32"/>
      <c r="C172" s="136" t="s">
        <v>258</v>
      </c>
      <c r="D172" s="136" t="s">
        <v>193</v>
      </c>
      <c r="E172" s="137" t="s">
        <v>2142</v>
      </c>
      <c r="F172" s="138" t="s">
        <v>2143</v>
      </c>
      <c r="G172" s="139" t="s">
        <v>253</v>
      </c>
      <c r="H172" s="140">
        <v>148.25</v>
      </c>
      <c r="I172" s="141"/>
      <c r="J172" s="142">
        <f>ROUND(I172*H172,2)</f>
        <v>0</v>
      </c>
      <c r="K172" s="138" t="s">
        <v>197</v>
      </c>
      <c r="L172" s="32"/>
      <c r="M172" s="143" t="s">
        <v>1</v>
      </c>
      <c r="N172" s="144" t="s">
        <v>41</v>
      </c>
      <c r="P172" s="145">
        <f>O172*H172</f>
        <v>0</v>
      </c>
      <c r="Q172" s="145">
        <v>0</v>
      </c>
      <c r="R172" s="145">
        <f>Q172*H172</f>
        <v>0</v>
      </c>
      <c r="S172" s="145">
        <v>0</v>
      </c>
      <c r="T172" s="146">
        <f>S172*H172</f>
        <v>0</v>
      </c>
      <c r="AR172" s="147" t="s">
        <v>217</v>
      </c>
      <c r="AT172" s="147" t="s">
        <v>193</v>
      </c>
      <c r="AU172" s="147" t="s">
        <v>85</v>
      </c>
      <c r="AY172" s="17" t="s">
        <v>190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7" t="s">
        <v>83</v>
      </c>
      <c r="BK172" s="148">
        <f>ROUND(I172*H172,2)</f>
        <v>0</v>
      </c>
      <c r="BL172" s="17" t="s">
        <v>217</v>
      </c>
      <c r="BM172" s="147" t="s">
        <v>656</v>
      </c>
    </row>
    <row r="173" spans="2:65" s="1" customFormat="1">
      <c r="B173" s="32"/>
      <c r="D173" s="149" t="s">
        <v>200</v>
      </c>
      <c r="F173" s="150" t="s">
        <v>2144</v>
      </c>
      <c r="I173" s="151"/>
      <c r="L173" s="32"/>
      <c r="M173" s="152"/>
      <c r="T173" s="56"/>
      <c r="AT173" s="17" t="s">
        <v>200</v>
      </c>
      <c r="AU173" s="17" t="s">
        <v>85</v>
      </c>
    </row>
    <row r="174" spans="2:65" s="12" customFormat="1">
      <c r="B174" s="160"/>
      <c r="D174" s="153" t="s">
        <v>256</v>
      </c>
      <c r="E174" s="161" t="s">
        <v>1</v>
      </c>
      <c r="F174" s="162" t="s">
        <v>2472</v>
      </c>
      <c r="H174" s="163">
        <v>148.25</v>
      </c>
      <c r="I174" s="164"/>
      <c r="L174" s="160"/>
      <c r="M174" s="165"/>
      <c r="T174" s="166"/>
      <c r="AT174" s="161" t="s">
        <v>256</v>
      </c>
      <c r="AU174" s="161" t="s">
        <v>85</v>
      </c>
      <c r="AV174" s="12" t="s">
        <v>85</v>
      </c>
      <c r="AW174" s="12" t="s">
        <v>32</v>
      </c>
      <c r="AX174" s="12" t="s">
        <v>76</v>
      </c>
      <c r="AY174" s="161" t="s">
        <v>190</v>
      </c>
    </row>
    <row r="175" spans="2:65" s="14" customFormat="1">
      <c r="B175" s="173"/>
      <c r="D175" s="153" t="s">
        <v>256</v>
      </c>
      <c r="E175" s="174" t="s">
        <v>1</v>
      </c>
      <c r="F175" s="175" t="s">
        <v>267</v>
      </c>
      <c r="H175" s="176">
        <v>148.25</v>
      </c>
      <c r="I175" s="177"/>
      <c r="L175" s="173"/>
      <c r="M175" s="178"/>
      <c r="T175" s="179"/>
      <c r="AT175" s="174" t="s">
        <v>256</v>
      </c>
      <c r="AU175" s="174" t="s">
        <v>85</v>
      </c>
      <c r="AV175" s="14" t="s">
        <v>217</v>
      </c>
      <c r="AW175" s="14" t="s">
        <v>32</v>
      </c>
      <c r="AX175" s="14" t="s">
        <v>83</v>
      </c>
      <c r="AY175" s="174" t="s">
        <v>190</v>
      </c>
    </row>
    <row r="176" spans="2:65" s="1" customFormat="1" ht="24.2" customHeight="1">
      <c r="B176" s="32"/>
      <c r="C176" s="136" t="s">
        <v>414</v>
      </c>
      <c r="D176" s="136" t="s">
        <v>193</v>
      </c>
      <c r="E176" s="137" t="s">
        <v>566</v>
      </c>
      <c r="F176" s="138" t="s">
        <v>567</v>
      </c>
      <c r="G176" s="139" t="s">
        <v>253</v>
      </c>
      <c r="H176" s="140">
        <v>432.3</v>
      </c>
      <c r="I176" s="141"/>
      <c r="J176" s="142">
        <f>ROUND(I176*H176,2)</f>
        <v>0</v>
      </c>
      <c r="K176" s="138" t="s">
        <v>197</v>
      </c>
      <c r="L176" s="32"/>
      <c r="M176" s="143" t="s">
        <v>1</v>
      </c>
      <c r="N176" s="144" t="s">
        <v>41</v>
      </c>
      <c r="P176" s="145">
        <f>O176*H176</f>
        <v>0</v>
      </c>
      <c r="Q176" s="145">
        <v>0</v>
      </c>
      <c r="R176" s="145">
        <f>Q176*H176</f>
        <v>0</v>
      </c>
      <c r="S176" s="145">
        <v>0</v>
      </c>
      <c r="T176" s="146">
        <f>S176*H176</f>
        <v>0</v>
      </c>
      <c r="AR176" s="147" t="s">
        <v>217</v>
      </c>
      <c r="AT176" s="147" t="s">
        <v>193</v>
      </c>
      <c r="AU176" s="147" t="s">
        <v>85</v>
      </c>
      <c r="AY176" s="17" t="s">
        <v>190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7" t="s">
        <v>83</v>
      </c>
      <c r="BK176" s="148">
        <f>ROUND(I176*H176,2)</f>
        <v>0</v>
      </c>
      <c r="BL176" s="17" t="s">
        <v>217</v>
      </c>
      <c r="BM176" s="147" t="s">
        <v>403</v>
      </c>
    </row>
    <row r="177" spans="2:65" s="1" customFormat="1">
      <c r="B177" s="32"/>
      <c r="D177" s="149" t="s">
        <v>200</v>
      </c>
      <c r="F177" s="150" t="s">
        <v>2146</v>
      </c>
      <c r="I177" s="151"/>
      <c r="L177" s="32"/>
      <c r="M177" s="152"/>
      <c r="T177" s="56"/>
      <c r="AT177" s="17" t="s">
        <v>200</v>
      </c>
      <c r="AU177" s="17" t="s">
        <v>85</v>
      </c>
    </row>
    <row r="178" spans="2:65" s="1" customFormat="1" ht="24.2" customHeight="1">
      <c r="B178" s="32"/>
      <c r="C178" s="136" t="s">
        <v>419</v>
      </c>
      <c r="D178" s="136" t="s">
        <v>193</v>
      </c>
      <c r="E178" s="137" t="s">
        <v>2147</v>
      </c>
      <c r="F178" s="138" t="s">
        <v>2148</v>
      </c>
      <c r="G178" s="139" t="s">
        <v>253</v>
      </c>
      <c r="H178" s="140">
        <v>148.25</v>
      </c>
      <c r="I178" s="141"/>
      <c r="J178" s="142">
        <f>ROUND(I178*H178,2)</f>
        <v>0</v>
      </c>
      <c r="K178" s="138" t="s">
        <v>197</v>
      </c>
      <c r="L178" s="32"/>
      <c r="M178" s="143" t="s">
        <v>1</v>
      </c>
      <c r="N178" s="144" t="s">
        <v>41</v>
      </c>
      <c r="P178" s="145">
        <f>O178*H178</f>
        <v>0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AR178" s="147" t="s">
        <v>217</v>
      </c>
      <c r="AT178" s="147" t="s">
        <v>193</v>
      </c>
      <c r="AU178" s="147" t="s">
        <v>85</v>
      </c>
      <c r="AY178" s="17" t="s">
        <v>190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83</v>
      </c>
      <c r="BK178" s="148">
        <f>ROUND(I178*H178,2)</f>
        <v>0</v>
      </c>
      <c r="BL178" s="17" t="s">
        <v>217</v>
      </c>
      <c r="BM178" s="147" t="s">
        <v>295</v>
      </c>
    </row>
    <row r="179" spans="2:65" s="1" customFormat="1">
      <c r="B179" s="32"/>
      <c r="D179" s="149" t="s">
        <v>200</v>
      </c>
      <c r="F179" s="150" t="s">
        <v>2149</v>
      </c>
      <c r="I179" s="151"/>
      <c r="L179" s="32"/>
      <c r="M179" s="152"/>
      <c r="T179" s="56"/>
      <c r="AT179" s="17" t="s">
        <v>200</v>
      </c>
      <c r="AU179" s="17" t="s">
        <v>85</v>
      </c>
    </row>
    <row r="180" spans="2:65" s="1" customFormat="1" ht="37.9" customHeight="1">
      <c r="B180" s="32"/>
      <c r="C180" s="136" t="s">
        <v>408</v>
      </c>
      <c r="D180" s="136" t="s">
        <v>193</v>
      </c>
      <c r="E180" s="137" t="s">
        <v>361</v>
      </c>
      <c r="F180" s="138" t="s">
        <v>2150</v>
      </c>
      <c r="G180" s="139" t="s">
        <v>284</v>
      </c>
      <c r="H180" s="140">
        <v>76.56</v>
      </c>
      <c r="I180" s="141"/>
      <c r="J180" s="142">
        <f>ROUND(I180*H180,2)</f>
        <v>0</v>
      </c>
      <c r="K180" s="138" t="s">
        <v>197</v>
      </c>
      <c r="L180" s="32"/>
      <c r="M180" s="143" t="s">
        <v>1</v>
      </c>
      <c r="N180" s="144" t="s">
        <v>41</v>
      </c>
      <c r="P180" s="145">
        <f>O180*H180</f>
        <v>0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AR180" s="147" t="s">
        <v>217</v>
      </c>
      <c r="AT180" s="147" t="s">
        <v>193</v>
      </c>
      <c r="AU180" s="147" t="s">
        <v>85</v>
      </c>
      <c r="AY180" s="17" t="s">
        <v>190</v>
      </c>
      <c r="BE180" s="148">
        <f>IF(N180="základní",J180,0)</f>
        <v>0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7" t="s">
        <v>83</v>
      </c>
      <c r="BK180" s="148">
        <f>ROUND(I180*H180,2)</f>
        <v>0</v>
      </c>
      <c r="BL180" s="17" t="s">
        <v>217</v>
      </c>
      <c r="BM180" s="147" t="s">
        <v>305</v>
      </c>
    </row>
    <row r="181" spans="2:65" s="1" customFormat="1">
      <c r="B181" s="32"/>
      <c r="D181" s="149" t="s">
        <v>200</v>
      </c>
      <c r="F181" s="150" t="s">
        <v>364</v>
      </c>
      <c r="I181" s="151"/>
      <c r="L181" s="32"/>
      <c r="M181" s="152"/>
      <c r="T181" s="56"/>
      <c r="AT181" s="17" t="s">
        <v>200</v>
      </c>
      <c r="AU181" s="17" t="s">
        <v>85</v>
      </c>
    </row>
    <row r="182" spans="2:65" s="12" customFormat="1">
      <c r="B182" s="160"/>
      <c r="D182" s="153" t="s">
        <v>256</v>
      </c>
      <c r="E182" s="161" t="s">
        <v>1</v>
      </c>
      <c r="F182" s="162" t="s">
        <v>2473</v>
      </c>
      <c r="H182" s="163">
        <v>76.56</v>
      </c>
      <c r="I182" s="164"/>
      <c r="L182" s="160"/>
      <c r="M182" s="165"/>
      <c r="T182" s="166"/>
      <c r="AT182" s="161" t="s">
        <v>256</v>
      </c>
      <c r="AU182" s="161" t="s">
        <v>85</v>
      </c>
      <c r="AV182" s="12" t="s">
        <v>85</v>
      </c>
      <c r="AW182" s="12" t="s">
        <v>32</v>
      </c>
      <c r="AX182" s="12" t="s">
        <v>76</v>
      </c>
      <c r="AY182" s="161" t="s">
        <v>190</v>
      </c>
    </row>
    <row r="183" spans="2:65" s="14" customFormat="1">
      <c r="B183" s="173"/>
      <c r="D183" s="153" t="s">
        <v>256</v>
      </c>
      <c r="E183" s="174" t="s">
        <v>1</v>
      </c>
      <c r="F183" s="175" t="s">
        <v>267</v>
      </c>
      <c r="H183" s="176">
        <v>76.56</v>
      </c>
      <c r="I183" s="177"/>
      <c r="L183" s="173"/>
      <c r="M183" s="178"/>
      <c r="T183" s="179"/>
      <c r="AT183" s="174" t="s">
        <v>256</v>
      </c>
      <c r="AU183" s="174" t="s">
        <v>85</v>
      </c>
      <c r="AV183" s="14" t="s">
        <v>217</v>
      </c>
      <c r="AW183" s="14" t="s">
        <v>32</v>
      </c>
      <c r="AX183" s="14" t="s">
        <v>83</v>
      </c>
      <c r="AY183" s="174" t="s">
        <v>190</v>
      </c>
    </row>
    <row r="184" spans="2:65" s="1" customFormat="1" ht="33" customHeight="1">
      <c r="B184" s="32"/>
      <c r="C184" s="136" t="s">
        <v>7</v>
      </c>
      <c r="D184" s="136" t="s">
        <v>193</v>
      </c>
      <c r="E184" s="137" t="s">
        <v>626</v>
      </c>
      <c r="F184" s="138" t="s">
        <v>2158</v>
      </c>
      <c r="G184" s="139" t="s">
        <v>380</v>
      </c>
      <c r="H184" s="140">
        <v>137.80799999999999</v>
      </c>
      <c r="I184" s="141"/>
      <c r="J184" s="142">
        <f>ROUND(I184*H184,2)</f>
        <v>0</v>
      </c>
      <c r="K184" s="138" t="s">
        <v>197</v>
      </c>
      <c r="L184" s="32"/>
      <c r="M184" s="143" t="s">
        <v>1</v>
      </c>
      <c r="N184" s="144" t="s">
        <v>41</v>
      </c>
      <c r="P184" s="145">
        <f>O184*H184</f>
        <v>0</v>
      </c>
      <c r="Q184" s="145">
        <v>0</v>
      </c>
      <c r="R184" s="145">
        <f>Q184*H184</f>
        <v>0</v>
      </c>
      <c r="S184" s="145">
        <v>0</v>
      </c>
      <c r="T184" s="146">
        <f>S184*H184</f>
        <v>0</v>
      </c>
      <c r="AR184" s="147" t="s">
        <v>217</v>
      </c>
      <c r="AT184" s="147" t="s">
        <v>193</v>
      </c>
      <c r="AU184" s="147" t="s">
        <v>85</v>
      </c>
      <c r="AY184" s="17" t="s">
        <v>190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7" t="s">
        <v>83</v>
      </c>
      <c r="BK184" s="148">
        <f>ROUND(I184*H184,2)</f>
        <v>0</v>
      </c>
      <c r="BL184" s="17" t="s">
        <v>217</v>
      </c>
      <c r="BM184" s="147" t="s">
        <v>321</v>
      </c>
    </row>
    <row r="185" spans="2:65" s="1" customFormat="1">
      <c r="B185" s="32"/>
      <c r="D185" s="149" t="s">
        <v>200</v>
      </c>
      <c r="F185" s="150" t="s">
        <v>629</v>
      </c>
      <c r="I185" s="151"/>
      <c r="L185" s="32"/>
      <c r="M185" s="152"/>
      <c r="T185" s="56"/>
      <c r="AT185" s="17" t="s">
        <v>200</v>
      </c>
      <c r="AU185" s="17" t="s">
        <v>85</v>
      </c>
    </row>
    <row r="186" spans="2:65" s="12" customFormat="1">
      <c r="B186" s="160"/>
      <c r="D186" s="153" t="s">
        <v>256</v>
      </c>
      <c r="E186" s="161" t="s">
        <v>1</v>
      </c>
      <c r="F186" s="162" t="s">
        <v>2474</v>
      </c>
      <c r="H186" s="163">
        <v>137.80799999999999</v>
      </c>
      <c r="I186" s="164"/>
      <c r="L186" s="160"/>
      <c r="M186" s="165"/>
      <c r="T186" s="166"/>
      <c r="AT186" s="161" t="s">
        <v>256</v>
      </c>
      <c r="AU186" s="161" t="s">
        <v>85</v>
      </c>
      <c r="AV186" s="12" t="s">
        <v>85</v>
      </c>
      <c r="AW186" s="12" t="s">
        <v>32</v>
      </c>
      <c r="AX186" s="12" t="s">
        <v>76</v>
      </c>
      <c r="AY186" s="161" t="s">
        <v>190</v>
      </c>
    </row>
    <row r="187" spans="2:65" s="14" customFormat="1">
      <c r="B187" s="173"/>
      <c r="D187" s="153" t="s">
        <v>256</v>
      </c>
      <c r="E187" s="174" t="s">
        <v>1</v>
      </c>
      <c r="F187" s="175" t="s">
        <v>267</v>
      </c>
      <c r="H187" s="176">
        <v>137.80799999999999</v>
      </c>
      <c r="I187" s="177"/>
      <c r="L187" s="173"/>
      <c r="M187" s="178"/>
      <c r="T187" s="179"/>
      <c r="AT187" s="174" t="s">
        <v>256</v>
      </c>
      <c r="AU187" s="174" t="s">
        <v>85</v>
      </c>
      <c r="AV187" s="14" t="s">
        <v>217</v>
      </c>
      <c r="AW187" s="14" t="s">
        <v>32</v>
      </c>
      <c r="AX187" s="14" t="s">
        <v>83</v>
      </c>
      <c r="AY187" s="174" t="s">
        <v>190</v>
      </c>
    </row>
    <row r="188" spans="2:65" s="1" customFormat="1" ht="16.5" customHeight="1">
      <c r="B188" s="32"/>
      <c r="C188" s="136" t="s">
        <v>281</v>
      </c>
      <c r="D188" s="136" t="s">
        <v>193</v>
      </c>
      <c r="E188" s="137" t="s">
        <v>386</v>
      </c>
      <c r="F188" s="138" t="s">
        <v>2160</v>
      </c>
      <c r="G188" s="139" t="s">
        <v>284</v>
      </c>
      <c r="H188" s="140">
        <v>76.56</v>
      </c>
      <c r="I188" s="141"/>
      <c r="J188" s="142">
        <f>ROUND(I188*H188,2)</f>
        <v>0</v>
      </c>
      <c r="K188" s="138" t="s">
        <v>197</v>
      </c>
      <c r="L188" s="32"/>
      <c r="M188" s="143" t="s">
        <v>1</v>
      </c>
      <c r="N188" s="144" t="s">
        <v>41</v>
      </c>
      <c r="P188" s="145">
        <f>O188*H188</f>
        <v>0</v>
      </c>
      <c r="Q188" s="145">
        <v>0</v>
      </c>
      <c r="R188" s="145">
        <f>Q188*H188</f>
        <v>0</v>
      </c>
      <c r="S188" s="145">
        <v>0</v>
      </c>
      <c r="T188" s="146">
        <f>S188*H188</f>
        <v>0</v>
      </c>
      <c r="AR188" s="147" t="s">
        <v>217</v>
      </c>
      <c r="AT188" s="147" t="s">
        <v>193</v>
      </c>
      <c r="AU188" s="147" t="s">
        <v>85</v>
      </c>
      <c r="AY188" s="17" t="s">
        <v>190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83</v>
      </c>
      <c r="BK188" s="148">
        <f>ROUND(I188*H188,2)</f>
        <v>0</v>
      </c>
      <c r="BL188" s="17" t="s">
        <v>217</v>
      </c>
      <c r="BM188" s="147" t="s">
        <v>332</v>
      </c>
    </row>
    <row r="189" spans="2:65" s="1" customFormat="1">
      <c r="B189" s="32"/>
      <c r="D189" s="149" t="s">
        <v>200</v>
      </c>
      <c r="F189" s="150" t="s">
        <v>389</v>
      </c>
      <c r="I189" s="151"/>
      <c r="L189" s="32"/>
      <c r="M189" s="152"/>
      <c r="T189" s="56"/>
      <c r="AT189" s="17" t="s">
        <v>200</v>
      </c>
      <c r="AU189" s="17" t="s">
        <v>85</v>
      </c>
    </row>
    <row r="190" spans="2:65" s="1" customFormat="1" ht="24.2" customHeight="1">
      <c r="B190" s="32"/>
      <c r="C190" s="136" t="s">
        <v>343</v>
      </c>
      <c r="D190" s="136" t="s">
        <v>193</v>
      </c>
      <c r="E190" s="137" t="s">
        <v>631</v>
      </c>
      <c r="F190" s="138" t="s">
        <v>632</v>
      </c>
      <c r="G190" s="139" t="s">
        <v>284</v>
      </c>
      <c r="H190" s="140">
        <v>213.715</v>
      </c>
      <c r="I190" s="141"/>
      <c r="J190" s="142">
        <f>ROUND(I190*H190,2)</f>
        <v>0</v>
      </c>
      <c r="K190" s="138" t="s">
        <v>197</v>
      </c>
      <c r="L190" s="32"/>
      <c r="M190" s="143" t="s">
        <v>1</v>
      </c>
      <c r="N190" s="144" t="s">
        <v>41</v>
      </c>
      <c r="P190" s="145">
        <f>O190*H190</f>
        <v>0</v>
      </c>
      <c r="Q190" s="145">
        <v>0</v>
      </c>
      <c r="R190" s="145">
        <f>Q190*H190</f>
        <v>0</v>
      </c>
      <c r="S190" s="145">
        <v>0</v>
      </c>
      <c r="T190" s="146">
        <f>S190*H190</f>
        <v>0</v>
      </c>
      <c r="AR190" s="147" t="s">
        <v>217</v>
      </c>
      <c r="AT190" s="147" t="s">
        <v>193</v>
      </c>
      <c r="AU190" s="147" t="s">
        <v>85</v>
      </c>
      <c r="AY190" s="17" t="s">
        <v>190</v>
      </c>
      <c r="BE190" s="148">
        <f>IF(N190="základní",J190,0)</f>
        <v>0</v>
      </c>
      <c r="BF190" s="148">
        <f>IF(N190="snížená",J190,0)</f>
        <v>0</v>
      </c>
      <c r="BG190" s="148">
        <f>IF(N190="zákl. přenesená",J190,0)</f>
        <v>0</v>
      </c>
      <c r="BH190" s="148">
        <f>IF(N190="sníž. přenesená",J190,0)</f>
        <v>0</v>
      </c>
      <c r="BI190" s="148">
        <f>IF(N190="nulová",J190,0)</f>
        <v>0</v>
      </c>
      <c r="BJ190" s="17" t="s">
        <v>83</v>
      </c>
      <c r="BK190" s="148">
        <f>ROUND(I190*H190,2)</f>
        <v>0</v>
      </c>
      <c r="BL190" s="17" t="s">
        <v>217</v>
      </c>
      <c r="BM190" s="147" t="s">
        <v>337</v>
      </c>
    </row>
    <row r="191" spans="2:65" s="1" customFormat="1">
      <c r="B191" s="32"/>
      <c r="D191" s="149" t="s">
        <v>200</v>
      </c>
      <c r="F191" s="150" t="s">
        <v>2168</v>
      </c>
      <c r="I191" s="151"/>
      <c r="L191" s="32"/>
      <c r="M191" s="152"/>
      <c r="T191" s="56"/>
      <c r="AT191" s="17" t="s">
        <v>200</v>
      </c>
      <c r="AU191" s="17" t="s">
        <v>85</v>
      </c>
    </row>
    <row r="192" spans="2:65" s="12" customFormat="1">
      <c r="B192" s="160"/>
      <c r="D192" s="153" t="s">
        <v>256</v>
      </c>
      <c r="E192" s="161" t="s">
        <v>1</v>
      </c>
      <c r="F192" s="162" t="s">
        <v>2475</v>
      </c>
      <c r="H192" s="163">
        <v>290.27499999999998</v>
      </c>
      <c r="I192" s="164"/>
      <c r="L192" s="160"/>
      <c r="M192" s="165"/>
      <c r="T192" s="166"/>
      <c r="AT192" s="161" t="s">
        <v>256</v>
      </c>
      <c r="AU192" s="161" t="s">
        <v>85</v>
      </c>
      <c r="AV192" s="12" t="s">
        <v>85</v>
      </c>
      <c r="AW192" s="12" t="s">
        <v>32</v>
      </c>
      <c r="AX192" s="12" t="s">
        <v>76</v>
      </c>
      <c r="AY192" s="161" t="s">
        <v>190</v>
      </c>
    </row>
    <row r="193" spans="2:65" s="12" customFormat="1">
      <c r="B193" s="160"/>
      <c r="D193" s="153" t="s">
        <v>256</v>
      </c>
      <c r="E193" s="161" t="s">
        <v>1</v>
      </c>
      <c r="F193" s="162" t="s">
        <v>2476</v>
      </c>
      <c r="H193" s="163">
        <v>-76.56</v>
      </c>
      <c r="I193" s="164"/>
      <c r="L193" s="160"/>
      <c r="M193" s="165"/>
      <c r="T193" s="166"/>
      <c r="AT193" s="161" t="s">
        <v>256</v>
      </c>
      <c r="AU193" s="161" t="s">
        <v>85</v>
      </c>
      <c r="AV193" s="12" t="s">
        <v>85</v>
      </c>
      <c r="AW193" s="12" t="s">
        <v>32</v>
      </c>
      <c r="AX193" s="12" t="s">
        <v>76</v>
      </c>
      <c r="AY193" s="161" t="s">
        <v>190</v>
      </c>
    </row>
    <row r="194" spans="2:65" s="14" customFormat="1">
      <c r="B194" s="173"/>
      <c r="D194" s="153" t="s">
        <v>256</v>
      </c>
      <c r="E194" s="174" t="s">
        <v>1</v>
      </c>
      <c r="F194" s="175" t="s">
        <v>267</v>
      </c>
      <c r="H194" s="176">
        <v>213.71499999999997</v>
      </c>
      <c r="I194" s="177"/>
      <c r="L194" s="173"/>
      <c r="M194" s="178"/>
      <c r="T194" s="179"/>
      <c r="AT194" s="174" t="s">
        <v>256</v>
      </c>
      <c r="AU194" s="174" t="s">
        <v>85</v>
      </c>
      <c r="AV194" s="14" t="s">
        <v>217</v>
      </c>
      <c r="AW194" s="14" t="s">
        <v>32</v>
      </c>
      <c r="AX194" s="14" t="s">
        <v>83</v>
      </c>
      <c r="AY194" s="174" t="s">
        <v>190</v>
      </c>
    </row>
    <row r="195" spans="2:65" s="1" customFormat="1" ht="24.2" customHeight="1">
      <c r="B195" s="32"/>
      <c r="C195" s="136" t="s">
        <v>588</v>
      </c>
      <c r="D195" s="136" t="s">
        <v>193</v>
      </c>
      <c r="E195" s="137" t="s">
        <v>2177</v>
      </c>
      <c r="F195" s="138" t="s">
        <v>2178</v>
      </c>
      <c r="G195" s="139" t="s">
        <v>284</v>
      </c>
      <c r="H195" s="140">
        <v>57.826999999999998</v>
      </c>
      <c r="I195" s="141"/>
      <c r="J195" s="142">
        <f>ROUND(I195*H195,2)</f>
        <v>0</v>
      </c>
      <c r="K195" s="138" t="s">
        <v>197</v>
      </c>
      <c r="L195" s="32"/>
      <c r="M195" s="143" t="s">
        <v>1</v>
      </c>
      <c r="N195" s="144" t="s">
        <v>41</v>
      </c>
      <c r="P195" s="145">
        <f>O195*H195</f>
        <v>0</v>
      </c>
      <c r="Q195" s="145">
        <v>0</v>
      </c>
      <c r="R195" s="145">
        <f>Q195*H195</f>
        <v>0</v>
      </c>
      <c r="S195" s="145">
        <v>0</v>
      </c>
      <c r="T195" s="146">
        <f>S195*H195</f>
        <v>0</v>
      </c>
      <c r="AR195" s="147" t="s">
        <v>217</v>
      </c>
      <c r="AT195" s="147" t="s">
        <v>193</v>
      </c>
      <c r="AU195" s="147" t="s">
        <v>85</v>
      </c>
      <c r="AY195" s="17" t="s">
        <v>190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7" t="s">
        <v>83</v>
      </c>
      <c r="BK195" s="148">
        <f>ROUND(I195*H195,2)</f>
        <v>0</v>
      </c>
      <c r="BL195" s="17" t="s">
        <v>217</v>
      </c>
      <c r="BM195" s="147" t="s">
        <v>372</v>
      </c>
    </row>
    <row r="196" spans="2:65" s="1" customFormat="1">
      <c r="B196" s="32"/>
      <c r="D196" s="149" t="s">
        <v>200</v>
      </c>
      <c r="F196" s="150" t="s">
        <v>2179</v>
      </c>
      <c r="I196" s="151"/>
      <c r="L196" s="32"/>
      <c r="M196" s="152"/>
      <c r="T196" s="56"/>
      <c r="AT196" s="17" t="s">
        <v>200</v>
      </c>
      <c r="AU196" s="17" t="s">
        <v>85</v>
      </c>
    </row>
    <row r="197" spans="2:65" s="12" customFormat="1">
      <c r="B197" s="160"/>
      <c r="D197" s="153" t="s">
        <v>256</v>
      </c>
      <c r="E197" s="161" t="s">
        <v>1</v>
      </c>
      <c r="F197" s="162" t="s">
        <v>2477</v>
      </c>
      <c r="H197" s="163">
        <v>57.826999999999998</v>
      </c>
      <c r="I197" s="164"/>
      <c r="L197" s="160"/>
      <c r="M197" s="165"/>
      <c r="T197" s="166"/>
      <c r="AT197" s="161" t="s">
        <v>256</v>
      </c>
      <c r="AU197" s="161" t="s">
        <v>85</v>
      </c>
      <c r="AV197" s="12" t="s">
        <v>85</v>
      </c>
      <c r="AW197" s="12" t="s">
        <v>32</v>
      </c>
      <c r="AX197" s="12" t="s">
        <v>76</v>
      </c>
      <c r="AY197" s="161" t="s">
        <v>190</v>
      </c>
    </row>
    <row r="198" spans="2:65" s="14" customFormat="1">
      <c r="B198" s="173"/>
      <c r="D198" s="153" t="s">
        <v>256</v>
      </c>
      <c r="E198" s="174" t="s">
        <v>1</v>
      </c>
      <c r="F198" s="175" t="s">
        <v>267</v>
      </c>
      <c r="H198" s="176">
        <v>57.826999999999998</v>
      </c>
      <c r="I198" s="177"/>
      <c r="L198" s="173"/>
      <c r="M198" s="178"/>
      <c r="T198" s="179"/>
      <c r="AT198" s="174" t="s">
        <v>256</v>
      </c>
      <c r="AU198" s="174" t="s">
        <v>85</v>
      </c>
      <c r="AV198" s="14" t="s">
        <v>217</v>
      </c>
      <c r="AW198" s="14" t="s">
        <v>32</v>
      </c>
      <c r="AX198" s="14" t="s">
        <v>83</v>
      </c>
      <c r="AY198" s="174" t="s">
        <v>190</v>
      </c>
    </row>
    <row r="199" spans="2:65" s="1" customFormat="1" ht="16.5" customHeight="1">
      <c r="B199" s="32"/>
      <c r="C199" s="183" t="s">
        <v>595</v>
      </c>
      <c r="D199" s="183" t="s">
        <v>615</v>
      </c>
      <c r="E199" s="184" t="s">
        <v>2182</v>
      </c>
      <c r="F199" s="185" t="s">
        <v>2183</v>
      </c>
      <c r="G199" s="186" t="s">
        <v>380</v>
      </c>
      <c r="H199" s="187">
        <v>96.570999999999998</v>
      </c>
      <c r="I199" s="188"/>
      <c r="J199" s="189">
        <f>ROUND(I199*H199,2)</f>
        <v>0</v>
      </c>
      <c r="K199" s="185" t="s">
        <v>197</v>
      </c>
      <c r="L199" s="190"/>
      <c r="M199" s="191" t="s">
        <v>1</v>
      </c>
      <c r="N199" s="192" t="s">
        <v>41</v>
      </c>
      <c r="P199" s="145">
        <f>O199*H199</f>
        <v>0</v>
      </c>
      <c r="Q199" s="145">
        <v>0</v>
      </c>
      <c r="R199" s="145">
        <f>Q199*H199</f>
        <v>0</v>
      </c>
      <c r="S199" s="145">
        <v>0</v>
      </c>
      <c r="T199" s="146">
        <f>S199*H199</f>
        <v>0</v>
      </c>
      <c r="AR199" s="147" t="s">
        <v>500</v>
      </c>
      <c r="AT199" s="147" t="s">
        <v>615</v>
      </c>
      <c r="AU199" s="147" t="s">
        <v>85</v>
      </c>
      <c r="AY199" s="17" t="s">
        <v>190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83</v>
      </c>
      <c r="BK199" s="148">
        <f>ROUND(I199*H199,2)</f>
        <v>0</v>
      </c>
      <c r="BL199" s="17" t="s">
        <v>217</v>
      </c>
      <c r="BM199" s="147" t="s">
        <v>452</v>
      </c>
    </row>
    <row r="200" spans="2:65" s="12" customFormat="1">
      <c r="B200" s="160"/>
      <c r="D200" s="153" t="s">
        <v>256</v>
      </c>
      <c r="E200" s="161" t="s">
        <v>1</v>
      </c>
      <c r="F200" s="162" t="s">
        <v>2478</v>
      </c>
      <c r="H200" s="163">
        <v>96.570999999999998</v>
      </c>
      <c r="I200" s="164"/>
      <c r="L200" s="160"/>
      <c r="M200" s="165"/>
      <c r="T200" s="166"/>
      <c r="AT200" s="161" t="s">
        <v>256</v>
      </c>
      <c r="AU200" s="161" t="s">
        <v>85</v>
      </c>
      <c r="AV200" s="12" t="s">
        <v>85</v>
      </c>
      <c r="AW200" s="12" t="s">
        <v>32</v>
      </c>
      <c r="AX200" s="12" t="s">
        <v>76</v>
      </c>
      <c r="AY200" s="161" t="s">
        <v>190</v>
      </c>
    </row>
    <row r="201" spans="2:65" s="14" customFormat="1">
      <c r="B201" s="173"/>
      <c r="D201" s="153" t="s">
        <v>256</v>
      </c>
      <c r="E201" s="174" t="s">
        <v>1</v>
      </c>
      <c r="F201" s="175" t="s">
        <v>267</v>
      </c>
      <c r="H201" s="176">
        <v>96.570999999999998</v>
      </c>
      <c r="I201" s="177"/>
      <c r="L201" s="173"/>
      <c r="M201" s="178"/>
      <c r="T201" s="179"/>
      <c r="AT201" s="174" t="s">
        <v>256</v>
      </c>
      <c r="AU201" s="174" t="s">
        <v>85</v>
      </c>
      <c r="AV201" s="14" t="s">
        <v>217</v>
      </c>
      <c r="AW201" s="14" t="s">
        <v>32</v>
      </c>
      <c r="AX201" s="14" t="s">
        <v>83</v>
      </c>
      <c r="AY201" s="174" t="s">
        <v>190</v>
      </c>
    </row>
    <row r="202" spans="2:65" s="1" customFormat="1" ht="24.2" customHeight="1">
      <c r="B202" s="32"/>
      <c r="C202" s="136" t="s">
        <v>377</v>
      </c>
      <c r="D202" s="136" t="s">
        <v>193</v>
      </c>
      <c r="E202" s="137" t="s">
        <v>670</v>
      </c>
      <c r="F202" s="138" t="s">
        <v>2479</v>
      </c>
      <c r="G202" s="139" t="s">
        <v>253</v>
      </c>
      <c r="H202" s="140">
        <v>12</v>
      </c>
      <c r="I202" s="141"/>
      <c r="J202" s="142">
        <f>ROUND(I202*H202,2)</f>
        <v>0</v>
      </c>
      <c r="K202" s="138" t="s">
        <v>197</v>
      </c>
      <c r="L202" s="32"/>
      <c r="M202" s="143" t="s">
        <v>1</v>
      </c>
      <c r="N202" s="144" t="s">
        <v>41</v>
      </c>
      <c r="P202" s="145">
        <f>O202*H202</f>
        <v>0</v>
      </c>
      <c r="Q202" s="145">
        <v>0</v>
      </c>
      <c r="R202" s="145">
        <f>Q202*H202</f>
        <v>0</v>
      </c>
      <c r="S202" s="145">
        <v>0</v>
      </c>
      <c r="T202" s="146">
        <f>S202*H202</f>
        <v>0</v>
      </c>
      <c r="AR202" s="147" t="s">
        <v>217</v>
      </c>
      <c r="AT202" s="147" t="s">
        <v>193</v>
      </c>
      <c r="AU202" s="147" t="s">
        <v>85</v>
      </c>
      <c r="AY202" s="17" t="s">
        <v>190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7" t="s">
        <v>83</v>
      </c>
      <c r="BK202" s="148">
        <f>ROUND(I202*H202,2)</f>
        <v>0</v>
      </c>
      <c r="BL202" s="17" t="s">
        <v>217</v>
      </c>
      <c r="BM202" s="147" t="s">
        <v>425</v>
      </c>
    </row>
    <row r="203" spans="2:65" s="1" customFormat="1">
      <c r="B203" s="32"/>
      <c r="D203" s="149" t="s">
        <v>200</v>
      </c>
      <c r="F203" s="150" t="s">
        <v>673</v>
      </c>
      <c r="I203" s="151"/>
      <c r="L203" s="32"/>
      <c r="M203" s="152"/>
      <c r="T203" s="56"/>
      <c r="AT203" s="17" t="s">
        <v>200</v>
      </c>
      <c r="AU203" s="17" t="s">
        <v>85</v>
      </c>
    </row>
    <row r="204" spans="2:65" s="1" customFormat="1" ht="24.2" customHeight="1">
      <c r="B204" s="32"/>
      <c r="C204" s="136" t="s">
        <v>608</v>
      </c>
      <c r="D204" s="136" t="s">
        <v>193</v>
      </c>
      <c r="E204" s="137" t="s">
        <v>2480</v>
      </c>
      <c r="F204" s="138" t="s">
        <v>2481</v>
      </c>
      <c r="G204" s="139" t="s">
        <v>253</v>
      </c>
      <c r="H204" s="140">
        <v>12</v>
      </c>
      <c r="I204" s="141"/>
      <c r="J204" s="142">
        <f>ROUND(I204*H204,2)</f>
        <v>0</v>
      </c>
      <c r="K204" s="138" t="s">
        <v>197</v>
      </c>
      <c r="L204" s="32"/>
      <c r="M204" s="143" t="s">
        <v>1</v>
      </c>
      <c r="N204" s="144" t="s">
        <v>41</v>
      </c>
      <c r="P204" s="145">
        <f>O204*H204</f>
        <v>0</v>
      </c>
      <c r="Q204" s="145">
        <v>0</v>
      </c>
      <c r="R204" s="145">
        <f>Q204*H204</f>
        <v>0</v>
      </c>
      <c r="S204" s="145">
        <v>0</v>
      </c>
      <c r="T204" s="146">
        <f>S204*H204</f>
        <v>0</v>
      </c>
      <c r="AR204" s="147" t="s">
        <v>217</v>
      </c>
      <c r="AT204" s="147" t="s">
        <v>193</v>
      </c>
      <c r="AU204" s="147" t="s">
        <v>85</v>
      </c>
      <c r="AY204" s="17" t="s">
        <v>190</v>
      </c>
      <c r="BE204" s="148">
        <f>IF(N204="základní",J204,0)</f>
        <v>0</v>
      </c>
      <c r="BF204" s="148">
        <f>IF(N204="snížená",J204,0)</f>
        <v>0</v>
      </c>
      <c r="BG204" s="148">
        <f>IF(N204="zákl. přenesená",J204,0)</f>
        <v>0</v>
      </c>
      <c r="BH204" s="148">
        <f>IF(N204="sníž. přenesená",J204,0)</f>
        <v>0</v>
      </c>
      <c r="BI204" s="148">
        <f>IF(N204="nulová",J204,0)</f>
        <v>0</v>
      </c>
      <c r="BJ204" s="17" t="s">
        <v>83</v>
      </c>
      <c r="BK204" s="148">
        <f>ROUND(I204*H204,2)</f>
        <v>0</v>
      </c>
      <c r="BL204" s="17" t="s">
        <v>217</v>
      </c>
      <c r="BM204" s="147" t="s">
        <v>432</v>
      </c>
    </row>
    <row r="205" spans="2:65" s="1" customFormat="1">
      <c r="B205" s="32"/>
      <c r="D205" s="149" t="s">
        <v>200</v>
      </c>
      <c r="F205" s="150" t="s">
        <v>2482</v>
      </c>
      <c r="I205" s="151"/>
      <c r="L205" s="32"/>
      <c r="M205" s="152"/>
      <c r="T205" s="56"/>
      <c r="AT205" s="17" t="s">
        <v>200</v>
      </c>
      <c r="AU205" s="17" t="s">
        <v>85</v>
      </c>
    </row>
    <row r="206" spans="2:65" s="1" customFormat="1" ht="16.5" customHeight="1">
      <c r="B206" s="32"/>
      <c r="C206" s="183" t="s">
        <v>385</v>
      </c>
      <c r="D206" s="183" t="s">
        <v>615</v>
      </c>
      <c r="E206" s="184" t="s">
        <v>2483</v>
      </c>
      <c r="F206" s="185" t="s">
        <v>2484</v>
      </c>
      <c r="G206" s="186" t="s">
        <v>1663</v>
      </c>
      <c r="H206" s="187">
        <v>0.24</v>
      </c>
      <c r="I206" s="188"/>
      <c r="J206" s="189">
        <f>ROUND(I206*H206,2)</f>
        <v>0</v>
      </c>
      <c r="K206" s="185" t="s">
        <v>197</v>
      </c>
      <c r="L206" s="190"/>
      <c r="M206" s="191" t="s">
        <v>1</v>
      </c>
      <c r="N206" s="192" t="s">
        <v>41</v>
      </c>
      <c r="P206" s="145">
        <f>O206*H206</f>
        <v>0</v>
      </c>
      <c r="Q206" s="145">
        <v>0</v>
      </c>
      <c r="R206" s="145">
        <f>Q206*H206</f>
        <v>0</v>
      </c>
      <c r="S206" s="145">
        <v>0</v>
      </c>
      <c r="T206" s="146">
        <f>S206*H206</f>
        <v>0</v>
      </c>
      <c r="AR206" s="147" t="s">
        <v>500</v>
      </c>
      <c r="AT206" s="147" t="s">
        <v>615</v>
      </c>
      <c r="AU206" s="147" t="s">
        <v>85</v>
      </c>
      <c r="AY206" s="17" t="s">
        <v>190</v>
      </c>
      <c r="BE206" s="148">
        <f>IF(N206="základní",J206,0)</f>
        <v>0</v>
      </c>
      <c r="BF206" s="148">
        <f>IF(N206="snížená",J206,0)</f>
        <v>0</v>
      </c>
      <c r="BG206" s="148">
        <f>IF(N206="zákl. přenesená",J206,0)</f>
        <v>0</v>
      </c>
      <c r="BH206" s="148">
        <f>IF(N206="sníž. přenesená",J206,0)</f>
        <v>0</v>
      </c>
      <c r="BI206" s="148">
        <f>IF(N206="nulová",J206,0)</f>
        <v>0</v>
      </c>
      <c r="BJ206" s="17" t="s">
        <v>83</v>
      </c>
      <c r="BK206" s="148">
        <f>ROUND(I206*H206,2)</f>
        <v>0</v>
      </c>
      <c r="BL206" s="17" t="s">
        <v>217</v>
      </c>
      <c r="BM206" s="147" t="s">
        <v>777</v>
      </c>
    </row>
    <row r="207" spans="2:65" s="12" customFormat="1">
      <c r="B207" s="160"/>
      <c r="D207" s="153" t="s">
        <v>256</v>
      </c>
      <c r="E207" s="161" t="s">
        <v>1</v>
      </c>
      <c r="F207" s="162" t="s">
        <v>2485</v>
      </c>
      <c r="H207" s="163">
        <v>0.24</v>
      </c>
      <c r="I207" s="164"/>
      <c r="L207" s="160"/>
      <c r="M207" s="165"/>
      <c r="T207" s="166"/>
      <c r="AT207" s="161" t="s">
        <v>256</v>
      </c>
      <c r="AU207" s="161" t="s">
        <v>85</v>
      </c>
      <c r="AV207" s="12" t="s">
        <v>85</v>
      </c>
      <c r="AW207" s="12" t="s">
        <v>32</v>
      </c>
      <c r="AX207" s="12" t="s">
        <v>76</v>
      </c>
      <c r="AY207" s="161" t="s">
        <v>190</v>
      </c>
    </row>
    <row r="208" spans="2:65" s="14" customFormat="1">
      <c r="B208" s="173"/>
      <c r="D208" s="153" t="s">
        <v>256</v>
      </c>
      <c r="E208" s="174" t="s">
        <v>1</v>
      </c>
      <c r="F208" s="175" t="s">
        <v>267</v>
      </c>
      <c r="H208" s="176">
        <v>0.24</v>
      </c>
      <c r="I208" s="177"/>
      <c r="L208" s="173"/>
      <c r="M208" s="178"/>
      <c r="T208" s="179"/>
      <c r="AT208" s="174" t="s">
        <v>256</v>
      </c>
      <c r="AU208" s="174" t="s">
        <v>85</v>
      </c>
      <c r="AV208" s="14" t="s">
        <v>217</v>
      </c>
      <c r="AW208" s="14" t="s">
        <v>32</v>
      </c>
      <c r="AX208" s="14" t="s">
        <v>83</v>
      </c>
      <c r="AY208" s="174" t="s">
        <v>190</v>
      </c>
    </row>
    <row r="209" spans="2:65" s="1" customFormat="1" ht="24.2" customHeight="1">
      <c r="B209" s="32"/>
      <c r="C209" s="136" t="s">
        <v>268</v>
      </c>
      <c r="D209" s="136" t="s">
        <v>193</v>
      </c>
      <c r="E209" s="137" t="s">
        <v>680</v>
      </c>
      <c r="F209" s="138" t="s">
        <v>2486</v>
      </c>
      <c r="G209" s="139" t="s">
        <v>253</v>
      </c>
      <c r="H209" s="140">
        <v>12</v>
      </c>
      <c r="I209" s="141"/>
      <c r="J209" s="142">
        <f>ROUND(I209*H209,2)</f>
        <v>0</v>
      </c>
      <c r="K209" s="138" t="s">
        <v>197</v>
      </c>
      <c r="L209" s="32"/>
      <c r="M209" s="143" t="s">
        <v>1</v>
      </c>
      <c r="N209" s="144" t="s">
        <v>41</v>
      </c>
      <c r="P209" s="145">
        <f>O209*H209</f>
        <v>0</v>
      </c>
      <c r="Q209" s="145">
        <v>0</v>
      </c>
      <c r="R209" s="145">
        <f>Q209*H209</f>
        <v>0</v>
      </c>
      <c r="S209" s="145">
        <v>0</v>
      </c>
      <c r="T209" s="146">
        <f>S209*H209</f>
        <v>0</v>
      </c>
      <c r="AR209" s="147" t="s">
        <v>217</v>
      </c>
      <c r="AT209" s="147" t="s">
        <v>193</v>
      </c>
      <c r="AU209" s="147" t="s">
        <v>85</v>
      </c>
      <c r="AY209" s="17" t="s">
        <v>190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7" t="s">
        <v>83</v>
      </c>
      <c r="BK209" s="148">
        <f>ROUND(I209*H209,2)</f>
        <v>0</v>
      </c>
      <c r="BL209" s="17" t="s">
        <v>217</v>
      </c>
      <c r="BM209" s="147" t="s">
        <v>789</v>
      </c>
    </row>
    <row r="210" spans="2:65" s="1" customFormat="1">
      <c r="B210" s="32"/>
      <c r="D210" s="149" t="s">
        <v>200</v>
      </c>
      <c r="F210" s="150" t="s">
        <v>683</v>
      </c>
      <c r="I210" s="151"/>
      <c r="L210" s="32"/>
      <c r="M210" s="152"/>
      <c r="T210" s="56"/>
      <c r="AT210" s="17" t="s">
        <v>200</v>
      </c>
      <c r="AU210" s="17" t="s">
        <v>85</v>
      </c>
    </row>
    <row r="211" spans="2:65" s="1" customFormat="1" ht="24.2" customHeight="1">
      <c r="B211" s="32"/>
      <c r="C211" s="136" t="s">
        <v>275</v>
      </c>
      <c r="D211" s="136" t="s">
        <v>193</v>
      </c>
      <c r="E211" s="137" t="s">
        <v>1542</v>
      </c>
      <c r="F211" s="138" t="s">
        <v>2487</v>
      </c>
      <c r="G211" s="139" t="s">
        <v>253</v>
      </c>
      <c r="H211" s="140">
        <v>19.95</v>
      </c>
      <c r="I211" s="141"/>
      <c r="J211" s="142">
        <f>ROUND(I211*H211,2)</f>
        <v>0</v>
      </c>
      <c r="K211" s="138" t="s">
        <v>197</v>
      </c>
      <c r="L211" s="32"/>
      <c r="M211" s="143" t="s">
        <v>1</v>
      </c>
      <c r="N211" s="144" t="s">
        <v>41</v>
      </c>
      <c r="P211" s="145">
        <f>O211*H211</f>
        <v>0</v>
      </c>
      <c r="Q211" s="145">
        <v>0</v>
      </c>
      <c r="R211" s="145">
        <f>Q211*H211</f>
        <v>0</v>
      </c>
      <c r="S211" s="145">
        <v>0</v>
      </c>
      <c r="T211" s="146">
        <f>S211*H211</f>
        <v>0</v>
      </c>
      <c r="AR211" s="147" t="s">
        <v>217</v>
      </c>
      <c r="AT211" s="147" t="s">
        <v>193</v>
      </c>
      <c r="AU211" s="147" t="s">
        <v>85</v>
      </c>
      <c r="AY211" s="17" t="s">
        <v>190</v>
      </c>
      <c r="BE211" s="148">
        <f>IF(N211="základní",J211,0)</f>
        <v>0</v>
      </c>
      <c r="BF211" s="148">
        <f>IF(N211="snížená",J211,0)</f>
        <v>0</v>
      </c>
      <c r="BG211" s="148">
        <f>IF(N211="zákl. přenesená",J211,0)</f>
        <v>0</v>
      </c>
      <c r="BH211" s="148">
        <f>IF(N211="sníž. přenesená",J211,0)</f>
        <v>0</v>
      </c>
      <c r="BI211" s="148">
        <f>IF(N211="nulová",J211,0)</f>
        <v>0</v>
      </c>
      <c r="BJ211" s="17" t="s">
        <v>83</v>
      </c>
      <c r="BK211" s="148">
        <f>ROUND(I211*H211,2)</f>
        <v>0</v>
      </c>
      <c r="BL211" s="17" t="s">
        <v>217</v>
      </c>
      <c r="BM211" s="147" t="s">
        <v>801</v>
      </c>
    </row>
    <row r="212" spans="2:65" s="1" customFormat="1">
      <c r="B212" s="32"/>
      <c r="D212" s="149" t="s">
        <v>200</v>
      </c>
      <c r="F212" s="150" t="s">
        <v>1545</v>
      </c>
      <c r="I212" s="151"/>
      <c r="L212" s="32"/>
      <c r="M212" s="152"/>
      <c r="T212" s="56"/>
      <c r="AT212" s="17" t="s">
        <v>200</v>
      </c>
      <c r="AU212" s="17" t="s">
        <v>85</v>
      </c>
    </row>
    <row r="213" spans="2:65" s="1" customFormat="1" ht="21.75" customHeight="1">
      <c r="B213" s="32"/>
      <c r="C213" s="136" t="s">
        <v>250</v>
      </c>
      <c r="D213" s="136" t="s">
        <v>193</v>
      </c>
      <c r="E213" s="137" t="s">
        <v>2488</v>
      </c>
      <c r="F213" s="138" t="s">
        <v>2489</v>
      </c>
      <c r="G213" s="139" t="s">
        <v>253</v>
      </c>
      <c r="H213" s="140">
        <v>12</v>
      </c>
      <c r="I213" s="141"/>
      <c r="J213" s="142">
        <f>ROUND(I213*H213,2)</f>
        <v>0</v>
      </c>
      <c r="K213" s="138" t="s">
        <v>197</v>
      </c>
      <c r="L213" s="32"/>
      <c r="M213" s="143" t="s">
        <v>1</v>
      </c>
      <c r="N213" s="144" t="s">
        <v>41</v>
      </c>
      <c r="P213" s="145">
        <f>O213*H213</f>
        <v>0</v>
      </c>
      <c r="Q213" s="145">
        <v>0</v>
      </c>
      <c r="R213" s="145">
        <f>Q213*H213</f>
        <v>0</v>
      </c>
      <c r="S213" s="145">
        <v>0</v>
      </c>
      <c r="T213" s="146">
        <f>S213*H213</f>
        <v>0</v>
      </c>
      <c r="AR213" s="147" t="s">
        <v>217</v>
      </c>
      <c r="AT213" s="147" t="s">
        <v>193</v>
      </c>
      <c r="AU213" s="147" t="s">
        <v>85</v>
      </c>
      <c r="AY213" s="17" t="s">
        <v>190</v>
      </c>
      <c r="BE213" s="148">
        <f>IF(N213="základní",J213,0)</f>
        <v>0</v>
      </c>
      <c r="BF213" s="148">
        <f>IF(N213="snížená",J213,0)</f>
        <v>0</v>
      </c>
      <c r="BG213" s="148">
        <f>IF(N213="zákl. přenesená",J213,0)</f>
        <v>0</v>
      </c>
      <c r="BH213" s="148">
        <f>IF(N213="sníž. přenesená",J213,0)</f>
        <v>0</v>
      </c>
      <c r="BI213" s="148">
        <f>IF(N213="nulová",J213,0)</f>
        <v>0</v>
      </c>
      <c r="BJ213" s="17" t="s">
        <v>83</v>
      </c>
      <c r="BK213" s="148">
        <f>ROUND(I213*H213,2)</f>
        <v>0</v>
      </c>
      <c r="BL213" s="17" t="s">
        <v>217</v>
      </c>
      <c r="BM213" s="147" t="s">
        <v>813</v>
      </c>
    </row>
    <row r="214" spans="2:65" s="1" customFormat="1">
      <c r="B214" s="32"/>
      <c r="D214" s="149" t="s">
        <v>200</v>
      </c>
      <c r="F214" s="150" t="s">
        <v>2490</v>
      </c>
      <c r="I214" s="151"/>
      <c r="L214" s="32"/>
      <c r="M214" s="152"/>
      <c r="T214" s="56"/>
      <c r="AT214" s="17" t="s">
        <v>200</v>
      </c>
      <c r="AU214" s="17" t="s">
        <v>85</v>
      </c>
    </row>
    <row r="215" spans="2:65" s="1" customFormat="1" ht="16.5" customHeight="1">
      <c r="B215" s="32"/>
      <c r="C215" s="136" t="s">
        <v>643</v>
      </c>
      <c r="D215" s="136" t="s">
        <v>193</v>
      </c>
      <c r="E215" s="137" t="s">
        <v>2491</v>
      </c>
      <c r="F215" s="138" t="s">
        <v>2492</v>
      </c>
      <c r="G215" s="139" t="s">
        <v>284</v>
      </c>
      <c r="H215" s="140">
        <v>1.5</v>
      </c>
      <c r="I215" s="141"/>
      <c r="J215" s="142">
        <f>ROUND(I215*H215,2)</f>
        <v>0</v>
      </c>
      <c r="K215" s="138" t="s">
        <v>197</v>
      </c>
      <c r="L215" s="32"/>
      <c r="M215" s="143" t="s">
        <v>1</v>
      </c>
      <c r="N215" s="144" t="s">
        <v>41</v>
      </c>
      <c r="P215" s="145">
        <f>O215*H215</f>
        <v>0</v>
      </c>
      <c r="Q215" s="145">
        <v>0</v>
      </c>
      <c r="R215" s="145">
        <f>Q215*H215</f>
        <v>0</v>
      </c>
      <c r="S215" s="145">
        <v>0</v>
      </c>
      <c r="T215" s="146">
        <f>S215*H215</f>
        <v>0</v>
      </c>
      <c r="AR215" s="147" t="s">
        <v>217</v>
      </c>
      <c r="AT215" s="147" t="s">
        <v>193</v>
      </c>
      <c r="AU215" s="147" t="s">
        <v>85</v>
      </c>
      <c r="AY215" s="17" t="s">
        <v>190</v>
      </c>
      <c r="BE215" s="148">
        <f>IF(N215="základní",J215,0)</f>
        <v>0</v>
      </c>
      <c r="BF215" s="148">
        <f>IF(N215="snížená",J215,0)</f>
        <v>0</v>
      </c>
      <c r="BG215" s="148">
        <f>IF(N215="zákl. přenesená",J215,0)</f>
        <v>0</v>
      </c>
      <c r="BH215" s="148">
        <f>IF(N215="sníž. přenesená",J215,0)</f>
        <v>0</v>
      </c>
      <c r="BI215" s="148">
        <f>IF(N215="nulová",J215,0)</f>
        <v>0</v>
      </c>
      <c r="BJ215" s="17" t="s">
        <v>83</v>
      </c>
      <c r="BK215" s="148">
        <f>ROUND(I215*H215,2)</f>
        <v>0</v>
      </c>
      <c r="BL215" s="17" t="s">
        <v>217</v>
      </c>
      <c r="BM215" s="147" t="s">
        <v>825</v>
      </c>
    </row>
    <row r="216" spans="2:65" s="1" customFormat="1">
      <c r="B216" s="32"/>
      <c r="D216" s="149" t="s">
        <v>200</v>
      </c>
      <c r="F216" s="150" t="s">
        <v>2493</v>
      </c>
      <c r="I216" s="151"/>
      <c r="L216" s="32"/>
      <c r="M216" s="152"/>
      <c r="T216" s="56"/>
      <c r="AT216" s="17" t="s">
        <v>200</v>
      </c>
      <c r="AU216" s="17" t="s">
        <v>85</v>
      </c>
    </row>
    <row r="217" spans="2:65" s="12" customFormat="1">
      <c r="B217" s="160"/>
      <c r="D217" s="153" t="s">
        <v>256</v>
      </c>
      <c r="E217" s="161" t="s">
        <v>1</v>
      </c>
      <c r="F217" s="162" t="s">
        <v>2494</v>
      </c>
      <c r="H217" s="163">
        <v>1.5</v>
      </c>
      <c r="I217" s="164"/>
      <c r="L217" s="160"/>
      <c r="M217" s="165"/>
      <c r="T217" s="166"/>
      <c r="AT217" s="161" t="s">
        <v>256</v>
      </c>
      <c r="AU217" s="161" t="s">
        <v>85</v>
      </c>
      <c r="AV217" s="12" t="s">
        <v>85</v>
      </c>
      <c r="AW217" s="12" t="s">
        <v>32</v>
      </c>
      <c r="AX217" s="12" t="s">
        <v>76</v>
      </c>
      <c r="AY217" s="161" t="s">
        <v>190</v>
      </c>
    </row>
    <row r="218" spans="2:65" s="14" customFormat="1">
      <c r="B218" s="173"/>
      <c r="D218" s="153" t="s">
        <v>256</v>
      </c>
      <c r="E218" s="174" t="s">
        <v>1</v>
      </c>
      <c r="F218" s="175" t="s">
        <v>267</v>
      </c>
      <c r="H218" s="176">
        <v>1.5</v>
      </c>
      <c r="I218" s="177"/>
      <c r="L218" s="173"/>
      <c r="M218" s="178"/>
      <c r="T218" s="179"/>
      <c r="AT218" s="174" t="s">
        <v>256</v>
      </c>
      <c r="AU218" s="174" t="s">
        <v>85</v>
      </c>
      <c r="AV218" s="14" t="s">
        <v>217</v>
      </c>
      <c r="AW218" s="14" t="s">
        <v>32</v>
      </c>
      <c r="AX218" s="14" t="s">
        <v>83</v>
      </c>
      <c r="AY218" s="174" t="s">
        <v>190</v>
      </c>
    </row>
    <row r="219" spans="2:65" s="11" customFormat="1" ht="22.9" customHeight="1">
      <c r="B219" s="124"/>
      <c r="D219" s="125" t="s">
        <v>75</v>
      </c>
      <c r="E219" s="134" t="s">
        <v>217</v>
      </c>
      <c r="F219" s="134" t="s">
        <v>729</v>
      </c>
      <c r="I219" s="127"/>
      <c r="J219" s="135">
        <f>BK219</f>
        <v>0</v>
      </c>
      <c r="L219" s="124"/>
      <c r="M219" s="129"/>
      <c r="P219" s="130">
        <f>SUM(P220:P235)</f>
        <v>0</v>
      </c>
      <c r="R219" s="130">
        <f>SUM(R220:R235)</f>
        <v>0</v>
      </c>
      <c r="T219" s="131">
        <f>SUM(T220:T235)</f>
        <v>0</v>
      </c>
      <c r="AR219" s="125" t="s">
        <v>83</v>
      </c>
      <c r="AT219" s="132" t="s">
        <v>75</v>
      </c>
      <c r="AU219" s="132" t="s">
        <v>83</v>
      </c>
      <c r="AY219" s="125" t="s">
        <v>190</v>
      </c>
      <c r="BK219" s="133">
        <f>SUM(BK220:BK235)</f>
        <v>0</v>
      </c>
    </row>
    <row r="220" spans="2:65" s="1" customFormat="1" ht="16.5" customHeight="1">
      <c r="B220" s="32"/>
      <c r="C220" s="136" t="s">
        <v>649</v>
      </c>
      <c r="D220" s="136" t="s">
        <v>193</v>
      </c>
      <c r="E220" s="137" t="s">
        <v>2193</v>
      </c>
      <c r="F220" s="138" t="s">
        <v>2194</v>
      </c>
      <c r="G220" s="139" t="s">
        <v>284</v>
      </c>
      <c r="H220" s="140">
        <v>12.48</v>
      </c>
      <c r="I220" s="141"/>
      <c r="J220" s="142">
        <f>ROUND(I220*H220,2)</f>
        <v>0</v>
      </c>
      <c r="K220" s="138" t="s">
        <v>197</v>
      </c>
      <c r="L220" s="32"/>
      <c r="M220" s="143" t="s">
        <v>1</v>
      </c>
      <c r="N220" s="144" t="s">
        <v>41</v>
      </c>
      <c r="P220" s="145">
        <f>O220*H220</f>
        <v>0</v>
      </c>
      <c r="Q220" s="145">
        <v>0</v>
      </c>
      <c r="R220" s="145">
        <f>Q220*H220</f>
        <v>0</v>
      </c>
      <c r="S220" s="145">
        <v>0</v>
      </c>
      <c r="T220" s="146">
        <f>S220*H220</f>
        <v>0</v>
      </c>
      <c r="AR220" s="147" t="s">
        <v>217</v>
      </c>
      <c r="AT220" s="147" t="s">
        <v>193</v>
      </c>
      <c r="AU220" s="147" t="s">
        <v>85</v>
      </c>
      <c r="AY220" s="17" t="s">
        <v>190</v>
      </c>
      <c r="BE220" s="148">
        <f>IF(N220="základní",J220,0)</f>
        <v>0</v>
      </c>
      <c r="BF220" s="148">
        <f>IF(N220="snížená",J220,0)</f>
        <v>0</v>
      </c>
      <c r="BG220" s="148">
        <f>IF(N220="zákl. přenesená",J220,0)</f>
        <v>0</v>
      </c>
      <c r="BH220" s="148">
        <f>IF(N220="sníž. přenesená",J220,0)</f>
        <v>0</v>
      </c>
      <c r="BI220" s="148">
        <f>IF(N220="nulová",J220,0)</f>
        <v>0</v>
      </c>
      <c r="BJ220" s="17" t="s">
        <v>83</v>
      </c>
      <c r="BK220" s="148">
        <f>ROUND(I220*H220,2)</f>
        <v>0</v>
      </c>
      <c r="BL220" s="17" t="s">
        <v>217</v>
      </c>
      <c r="BM220" s="147" t="s">
        <v>835</v>
      </c>
    </row>
    <row r="221" spans="2:65" s="1" customFormat="1">
      <c r="B221" s="32"/>
      <c r="D221" s="149" t="s">
        <v>200</v>
      </c>
      <c r="F221" s="150" t="s">
        <v>2195</v>
      </c>
      <c r="I221" s="151"/>
      <c r="L221" s="32"/>
      <c r="M221" s="152"/>
      <c r="T221" s="56"/>
      <c r="AT221" s="17" t="s">
        <v>200</v>
      </c>
      <c r="AU221" s="17" t="s">
        <v>85</v>
      </c>
    </row>
    <row r="222" spans="2:65" s="12" customFormat="1">
      <c r="B222" s="160"/>
      <c r="D222" s="153" t="s">
        <v>256</v>
      </c>
      <c r="E222" s="161" t="s">
        <v>1</v>
      </c>
      <c r="F222" s="162" t="s">
        <v>2495</v>
      </c>
      <c r="H222" s="163">
        <v>12.48</v>
      </c>
      <c r="I222" s="164"/>
      <c r="L222" s="160"/>
      <c r="M222" s="165"/>
      <c r="T222" s="166"/>
      <c r="AT222" s="161" t="s">
        <v>256</v>
      </c>
      <c r="AU222" s="161" t="s">
        <v>85</v>
      </c>
      <c r="AV222" s="12" t="s">
        <v>85</v>
      </c>
      <c r="AW222" s="12" t="s">
        <v>32</v>
      </c>
      <c r="AX222" s="12" t="s">
        <v>76</v>
      </c>
      <c r="AY222" s="161" t="s">
        <v>190</v>
      </c>
    </row>
    <row r="223" spans="2:65" s="14" customFormat="1">
      <c r="B223" s="173"/>
      <c r="D223" s="153" t="s">
        <v>256</v>
      </c>
      <c r="E223" s="174" t="s">
        <v>1</v>
      </c>
      <c r="F223" s="175" t="s">
        <v>267</v>
      </c>
      <c r="H223" s="176">
        <v>12.48</v>
      </c>
      <c r="I223" s="177"/>
      <c r="L223" s="173"/>
      <c r="M223" s="178"/>
      <c r="T223" s="179"/>
      <c r="AT223" s="174" t="s">
        <v>256</v>
      </c>
      <c r="AU223" s="174" t="s">
        <v>85</v>
      </c>
      <c r="AV223" s="14" t="s">
        <v>217</v>
      </c>
      <c r="AW223" s="14" t="s">
        <v>32</v>
      </c>
      <c r="AX223" s="14" t="s">
        <v>83</v>
      </c>
      <c r="AY223" s="174" t="s">
        <v>190</v>
      </c>
    </row>
    <row r="224" spans="2:65" s="1" customFormat="1" ht="21.75" customHeight="1">
      <c r="B224" s="32"/>
      <c r="C224" s="136" t="s">
        <v>656</v>
      </c>
      <c r="D224" s="136" t="s">
        <v>193</v>
      </c>
      <c r="E224" s="137" t="s">
        <v>2202</v>
      </c>
      <c r="F224" s="138" t="s">
        <v>2203</v>
      </c>
      <c r="G224" s="139" t="s">
        <v>271</v>
      </c>
      <c r="H224" s="140">
        <v>10</v>
      </c>
      <c r="I224" s="141"/>
      <c r="J224" s="142">
        <f>ROUND(I224*H224,2)</f>
        <v>0</v>
      </c>
      <c r="K224" s="138" t="s">
        <v>197</v>
      </c>
      <c r="L224" s="32"/>
      <c r="M224" s="143" t="s">
        <v>1</v>
      </c>
      <c r="N224" s="144" t="s">
        <v>41</v>
      </c>
      <c r="P224" s="145">
        <f>O224*H224</f>
        <v>0</v>
      </c>
      <c r="Q224" s="145">
        <v>0</v>
      </c>
      <c r="R224" s="145">
        <f>Q224*H224</f>
        <v>0</v>
      </c>
      <c r="S224" s="145">
        <v>0</v>
      </c>
      <c r="T224" s="146">
        <f>S224*H224</f>
        <v>0</v>
      </c>
      <c r="AR224" s="147" t="s">
        <v>217</v>
      </c>
      <c r="AT224" s="147" t="s">
        <v>193</v>
      </c>
      <c r="AU224" s="147" t="s">
        <v>85</v>
      </c>
      <c r="AY224" s="17" t="s">
        <v>190</v>
      </c>
      <c r="BE224" s="148">
        <f>IF(N224="základní",J224,0)</f>
        <v>0</v>
      </c>
      <c r="BF224" s="148">
        <f>IF(N224="snížená",J224,0)</f>
        <v>0</v>
      </c>
      <c r="BG224" s="148">
        <f>IF(N224="zákl. přenesená",J224,0)</f>
        <v>0</v>
      </c>
      <c r="BH224" s="148">
        <f>IF(N224="sníž. přenesená",J224,0)</f>
        <v>0</v>
      </c>
      <c r="BI224" s="148">
        <f>IF(N224="nulová",J224,0)</f>
        <v>0</v>
      </c>
      <c r="BJ224" s="17" t="s">
        <v>83</v>
      </c>
      <c r="BK224" s="148">
        <f>ROUND(I224*H224,2)</f>
        <v>0</v>
      </c>
      <c r="BL224" s="17" t="s">
        <v>217</v>
      </c>
      <c r="BM224" s="147" t="s">
        <v>846</v>
      </c>
    </row>
    <row r="225" spans="2:65" s="1" customFormat="1">
      <c r="B225" s="32"/>
      <c r="D225" s="149" t="s">
        <v>200</v>
      </c>
      <c r="F225" s="150" t="s">
        <v>2204</v>
      </c>
      <c r="I225" s="151"/>
      <c r="L225" s="32"/>
      <c r="M225" s="152"/>
      <c r="T225" s="56"/>
      <c r="AT225" s="17" t="s">
        <v>200</v>
      </c>
      <c r="AU225" s="17" t="s">
        <v>85</v>
      </c>
    </row>
    <row r="226" spans="2:65" s="1" customFormat="1" ht="16.5" customHeight="1">
      <c r="B226" s="32"/>
      <c r="C226" s="183" t="s">
        <v>398</v>
      </c>
      <c r="D226" s="183" t="s">
        <v>615</v>
      </c>
      <c r="E226" s="184" t="s">
        <v>2496</v>
      </c>
      <c r="F226" s="185" t="s">
        <v>2497</v>
      </c>
      <c r="G226" s="186" t="s">
        <v>271</v>
      </c>
      <c r="H226" s="187">
        <v>5</v>
      </c>
      <c r="I226" s="188"/>
      <c r="J226" s="189">
        <f>ROUND(I226*H226,2)</f>
        <v>0</v>
      </c>
      <c r="K226" s="185" t="s">
        <v>1</v>
      </c>
      <c r="L226" s="190"/>
      <c r="M226" s="191" t="s">
        <v>1</v>
      </c>
      <c r="N226" s="192" t="s">
        <v>41</v>
      </c>
      <c r="P226" s="145">
        <f>O226*H226</f>
        <v>0</v>
      </c>
      <c r="Q226" s="145">
        <v>0</v>
      </c>
      <c r="R226" s="145">
        <f>Q226*H226</f>
        <v>0</v>
      </c>
      <c r="S226" s="145">
        <v>0</v>
      </c>
      <c r="T226" s="146">
        <f>S226*H226</f>
        <v>0</v>
      </c>
      <c r="AR226" s="147" t="s">
        <v>500</v>
      </c>
      <c r="AT226" s="147" t="s">
        <v>615</v>
      </c>
      <c r="AU226" s="147" t="s">
        <v>85</v>
      </c>
      <c r="AY226" s="17" t="s">
        <v>190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83</v>
      </c>
      <c r="BK226" s="148">
        <f>ROUND(I226*H226,2)</f>
        <v>0</v>
      </c>
      <c r="BL226" s="17" t="s">
        <v>217</v>
      </c>
      <c r="BM226" s="147" t="s">
        <v>857</v>
      </c>
    </row>
    <row r="227" spans="2:65" s="1" customFormat="1" ht="16.5" customHeight="1">
      <c r="B227" s="32"/>
      <c r="C227" s="183" t="s">
        <v>403</v>
      </c>
      <c r="D227" s="183" t="s">
        <v>615</v>
      </c>
      <c r="E227" s="184" t="s">
        <v>2498</v>
      </c>
      <c r="F227" s="185" t="s">
        <v>2499</v>
      </c>
      <c r="G227" s="186" t="s">
        <v>271</v>
      </c>
      <c r="H227" s="187">
        <v>5</v>
      </c>
      <c r="I227" s="188"/>
      <c r="J227" s="189">
        <f>ROUND(I227*H227,2)</f>
        <v>0</v>
      </c>
      <c r="K227" s="185" t="s">
        <v>1</v>
      </c>
      <c r="L227" s="190"/>
      <c r="M227" s="191" t="s">
        <v>1</v>
      </c>
      <c r="N227" s="192" t="s">
        <v>41</v>
      </c>
      <c r="P227" s="145">
        <f>O227*H227</f>
        <v>0</v>
      </c>
      <c r="Q227" s="145">
        <v>0</v>
      </c>
      <c r="R227" s="145">
        <f>Q227*H227</f>
        <v>0</v>
      </c>
      <c r="S227" s="145">
        <v>0</v>
      </c>
      <c r="T227" s="146">
        <f>S227*H227</f>
        <v>0</v>
      </c>
      <c r="AR227" s="147" t="s">
        <v>500</v>
      </c>
      <c r="AT227" s="147" t="s">
        <v>615</v>
      </c>
      <c r="AU227" s="147" t="s">
        <v>85</v>
      </c>
      <c r="AY227" s="17" t="s">
        <v>190</v>
      </c>
      <c r="BE227" s="148">
        <f>IF(N227="základní",J227,0)</f>
        <v>0</v>
      </c>
      <c r="BF227" s="148">
        <f>IF(N227="snížená",J227,0)</f>
        <v>0</v>
      </c>
      <c r="BG227" s="148">
        <f>IF(N227="zákl. přenesená",J227,0)</f>
        <v>0</v>
      </c>
      <c r="BH227" s="148">
        <f>IF(N227="sníž. přenesená",J227,0)</f>
        <v>0</v>
      </c>
      <c r="BI227" s="148">
        <f>IF(N227="nulová",J227,0)</f>
        <v>0</v>
      </c>
      <c r="BJ227" s="17" t="s">
        <v>83</v>
      </c>
      <c r="BK227" s="148">
        <f>ROUND(I227*H227,2)</f>
        <v>0</v>
      </c>
      <c r="BL227" s="17" t="s">
        <v>217</v>
      </c>
      <c r="BM227" s="147" t="s">
        <v>868</v>
      </c>
    </row>
    <row r="228" spans="2:65" s="1" customFormat="1" ht="24.2" customHeight="1">
      <c r="B228" s="32"/>
      <c r="C228" s="136" t="s">
        <v>290</v>
      </c>
      <c r="D228" s="136" t="s">
        <v>193</v>
      </c>
      <c r="E228" s="137" t="s">
        <v>2500</v>
      </c>
      <c r="F228" s="138" t="s">
        <v>2501</v>
      </c>
      <c r="G228" s="139" t="s">
        <v>284</v>
      </c>
      <c r="H228" s="140">
        <v>0.35</v>
      </c>
      <c r="I228" s="141"/>
      <c r="J228" s="142">
        <f>ROUND(I228*H228,2)</f>
        <v>0</v>
      </c>
      <c r="K228" s="138" t="s">
        <v>197</v>
      </c>
      <c r="L228" s="32"/>
      <c r="M228" s="143" t="s">
        <v>1</v>
      </c>
      <c r="N228" s="144" t="s">
        <v>41</v>
      </c>
      <c r="P228" s="145">
        <f>O228*H228</f>
        <v>0</v>
      </c>
      <c r="Q228" s="145">
        <v>0</v>
      </c>
      <c r="R228" s="145">
        <f>Q228*H228</f>
        <v>0</v>
      </c>
      <c r="S228" s="145">
        <v>0</v>
      </c>
      <c r="T228" s="146">
        <f>S228*H228</f>
        <v>0</v>
      </c>
      <c r="AR228" s="147" t="s">
        <v>217</v>
      </c>
      <c r="AT228" s="147" t="s">
        <v>193</v>
      </c>
      <c r="AU228" s="147" t="s">
        <v>85</v>
      </c>
      <c r="AY228" s="17" t="s">
        <v>190</v>
      </c>
      <c r="BE228" s="148">
        <f>IF(N228="základní",J228,0)</f>
        <v>0</v>
      </c>
      <c r="BF228" s="148">
        <f>IF(N228="snížená",J228,0)</f>
        <v>0</v>
      </c>
      <c r="BG228" s="148">
        <f>IF(N228="zákl. přenesená",J228,0)</f>
        <v>0</v>
      </c>
      <c r="BH228" s="148">
        <f>IF(N228="sníž. přenesená",J228,0)</f>
        <v>0</v>
      </c>
      <c r="BI228" s="148">
        <f>IF(N228="nulová",J228,0)</f>
        <v>0</v>
      </c>
      <c r="BJ228" s="17" t="s">
        <v>83</v>
      </c>
      <c r="BK228" s="148">
        <f>ROUND(I228*H228,2)</f>
        <v>0</v>
      </c>
      <c r="BL228" s="17" t="s">
        <v>217</v>
      </c>
      <c r="BM228" s="147" t="s">
        <v>880</v>
      </c>
    </row>
    <row r="229" spans="2:65" s="1" customFormat="1">
      <c r="B229" s="32"/>
      <c r="D229" s="149" t="s">
        <v>200</v>
      </c>
      <c r="F229" s="150" t="s">
        <v>2502</v>
      </c>
      <c r="I229" s="151"/>
      <c r="L229" s="32"/>
      <c r="M229" s="152"/>
      <c r="T229" s="56"/>
      <c r="AT229" s="17" t="s">
        <v>200</v>
      </c>
      <c r="AU229" s="17" t="s">
        <v>85</v>
      </c>
    </row>
    <row r="230" spans="2:65" s="12" customFormat="1">
      <c r="B230" s="160"/>
      <c r="D230" s="153" t="s">
        <v>256</v>
      </c>
      <c r="E230" s="161" t="s">
        <v>1</v>
      </c>
      <c r="F230" s="162" t="s">
        <v>2503</v>
      </c>
      <c r="H230" s="163">
        <v>0.35</v>
      </c>
      <c r="I230" s="164"/>
      <c r="L230" s="160"/>
      <c r="M230" s="165"/>
      <c r="T230" s="166"/>
      <c r="AT230" s="161" t="s">
        <v>256</v>
      </c>
      <c r="AU230" s="161" t="s">
        <v>85</v>
      </c>
      <c r="AV230" s="12" t="s">
        <v>85</v>
      </c>
      <c r="AW230" s="12" t="s">
        <v>32</v>
      </c>
      <c r="AX230" s="12" t="s">
        <v>76</v>
      </c>
      <c r="AY230" s="161" t="s">
        <v>190</v>
      </c>
    </row>
    <row r="231" spans="2:65" s="14" customFormat="1">
      <c r="B231" s="173"/>
      <c r="D231" s="153" t="s">
        <v>256</v>
      </c>
      <c r="E231" s="174" t="s">
        <v>1</v>
      </c>
      <c r="F231" s="175" t="s">
        <v>267</v>
      </c>
      <c r="H231" s="176">
        <v>0.35</v>
      </c>
      <c r="I231" s="177"/>
      <c r="L231" s="173"/>
      <c r="M231" s="178"/>
      <c r="T231" s="179"/>
      <c r="AT231" s="174" t="s">
        <v>256</v>
      </c>
      <c r="AU231" s="174" t="s">
        <v>85</v>
      </c>
      <c r="AV231" s="14" t="s">
        <v>217</v>
      </c>
      <c r="AW231" s="14" t="s">
        <v>32</v>
      </c>
      <c r="AX231" s="14" t="s">
        <v>83</v>
      </c>
      <c r="AY231" s="174" t="s">
        <v>190</v>
      </c>
    </row>
    <row r="232" spans="2:65" s="1" customFormat="1" ht="16.5" customHeight="1">
      <c r="B232" s="32"/>
      <c r="C232" s="136" t="s">
        <v>295</v>
      </c>
      <c r="D232" s="136" t="s">
        <v>193</v>
      </c>
      <c r="E232" s="137" t="s">
        <v>2504</v>
      </c>
      <c r="F232" s="138" t="s">
        <v>2505</v>
      </c>
      <c r="G232" s="139" t="s">
        <v>253</v>
      </c>
      <c r="H232" s="140">
        <v>2.4849999999999999</v>
      </c>
      <c r="I232" s="141"/>
      <c r="J232" s="142">
        <f>ROUND(I232*H232,2)</f>
        <v>0</v>
      </c>
      <c r="K232" s="138" t="s">
        <v>197</v>
      </c>
      <c r="L232" s="32"/>
      <c r="M232" s="143" t="s">
        <v>1</v>
      </c>
      <c r="N232" s="144" t="s">
        <v>41</v>
      </c>
      <c r="P232" s="145">
        <f>O232*H232</f>
        <v>0</v>
      </c>
      <c r="Q232" s="145">
        <v>0</v>
      </c>
      <c r="R232" s="145">
        <f>Q232*H232</f>
        <v>0</v>
      </c>
      <c r="S232" s="145">
        <v>0</v>
      </c>
      <c r="T232" s="146">
        <f>S232*H232</f>
        <v>0</v>
      </c>
      <c r="AR232" s="147" t="s">
        <v>217</v>
      </c>
      <c r="AT232" s="147" t="s">
        <v>193</v>
      </c>
      <c r="AU232" s="147" t="s">
        <v>85</v>
      </c>
      <c r="AY232" s="17" t="s">
        <v>190</v>
      </c>
      <c r="BE232" s="148">
        <f>IF(N232="základní",J232,0)</f>
        <v>0</v>
      </c>
      <c r="BF232" s="148">
        <f>IF(N232="snížená",J232,0)</f>
        <v>0</v>
      </c>
      <c r="BG232" s="148">
        <f>IF(N232="zákl. přenesená",J232,0)</f>
        <v>0</v>
      </c>
      <c r="BH232" s="148">
        <f>IF(N232="sníž. přenesená",J232,0)</f>
        <v>0</v>
      </c>
      <c r="BI232" s="148">
        <f>IF(N232="nulová",J232,0)</f>
        <v>0</v>
      </c>
      <c r="BJ232" s="17" t="s">
        <v>83</v>
      </c>
      <c r="BK232" s="148">
        <f>ROUND(I232*H232,2)</f>
        <v>0</v>
      </c>
      <c r="BL232" s="17" t="s">
        <v>217</v>
      </c>
      <c r="BM232" s="147" t="s">
        <v>892</v>
      </c>
    </row>
    <row r="233" spans="2:65" s="1" customFormat="1">
      <c r="B233" s="32"/>
      <c r="D233" s="149" t="s">
        <v>200</v>
      </c>
      <c r="F233" s="150" t="s">
        <v>2506</v>
      </c>
      <c r="I233" s="151"/>
      <c r="L233" s="32"/>
      <c r="M233" s="152"/>
      <c r="T233" s="56"/>
      <c r="AT233" s="17" t="s">
        <v>200</v>
      </c>
      <c r="AU233" s="17" t="s">
        <v>85</v>
      </c>
    </row>
    <row r="234" spans="2:65" s="12" customFormat="1">
      <c r="B234" s="160"/>
      <c r="D234" s="153" t="s">
        <v>256</v>
      </c>
      <c r="E234" s="161" t="s">
        <v>1</v>
      </c>
      <c r="F234" s="162" t="s">
        <v>2507</v>
      </c>
      <c r="H234" s="163">
        <v>2.4849999999999999</v>
      </c>
      <c r="I234" s="164"/>
      <c r="L234" s="160"/>
      <c r="M234" s="165"/>
      <c r="T234" s="166"/>
      <c r="AT234" s="161" t="s">
        <v>256</v>
      </c>
      <c r="AU234" s="161" t="s">
        <v>85</v>
      </c>
      <c r="AV234" s="12" t="s">
        <v>85</v>
      </c>
      <c r="AW234" s="12" t="s">
        <v>32</v>
      </c>
      <c r="AX234" s="12" t="s">
        <v>76</v>
      </c>
      <c r="AY234" s="161" t="s">
        <v>190</v>
      </c>
    </row>
    <row r="235" spans="2:65" s="14" customFormat="1">
      <c r="B235" s="173"/>
      <c r="D235" s="153" t="s">
        <v>256</v>
      </c>
      <c r="E235" s="174" t="s">
        <v>1</v>
      </c>
      <c r="F235" s="175" t="s">
        <v>267</v>
      </c>
      <c r="H235" s="176">
        <v>2.4849999999999999</v>
      </c>
      <c r="I235" s="177"/>
      <c r="L235" s="173"/>
      <c r="M235" s="178"/>
      <c r="T235" s="179"/>
      <c r="AT235" s="174" t="s">
        <v>256</v>
      </c>
      <c r="AU235" s="174" t="s">
        <v>85</v>
      </c>
      <c r="AV235" s="14" t="s">
        <v>217</v>
      </c>
      <c r="AW235" s="14" t="s">
        <v>32</v>
      </c>
      <c r="AX235" s="14" t="s">
        <v>83</v>
      </c>
      <c r="AY235" s="174" t="s">
        <v>190</v>
      </c>
    </row>
    <row r="236" spans="2:65" s="11" customFormat="1" ht="22.9" customHeight="1">
      <c r="B236" s="124"/>
      <c r="D236" s="125" t="s">
        <v>75</v>
      </c>
      <c r="E236" s="134" t="s">
        <v>189</v>
      </c>
      <c r="F236" s="134" t="s">
        <v>738</v>
      </c>
      <c r="I236" s="127"/>
      <c r="J236" s="135">
        <f>BK236</f>
        <v>0</v>
      </c>
      <c r="L236" s="124"/>
      <c r="M236" s="129"/>
      <c r="P236" s="130">
        <f>SUM(P237:P244)</f>
        <v>0</v>
      </c>
      <c r="R236" s="130">
        <f>SUM(R237:R244)</f>
        <v>0</v>
      </c>
      <c r="T236" s="131">
        <f>SUM(T237:T244)</f>
        <v>0</v>
      </c>
      <c r="AR236" s="125" t="s">
        <v>83</v>
      </c>
      <c r="AT236" s="132" t="s">
        <v>75</v>
      </c>
      <c r="AU236" s="132" t="s">
        <v>83</v>
      </c>
      <c r="AY236" s="125" t="s">
        <v>190</v>
      </c>
      <c r="BK236" s="133">
        <f>SUM(BK237:BK244)</f>
        <v>0</v>
      </c>
    </row>
    <row r="237" spans="2:65" s="1" customFormat="1" ht="21.75" customHeight="1">
      <c r="B237" s="32"/>
      <c r="C237" s="136" t="s">
        <v>300</v>
      </c>
      <c r="D237" s="136" t="s">
        <v>193</v>
      </c>
      <c r="E237" s="137" t="s">
        <v>2508</v>
      </c>
      <c r="F237" s="138" t="s">
        <v>2509</v>
      </c>
      <c r="G237" s="139" t="s">
        <v>253</v>
      </c>
      <c r="H237" s="140">
        <v>19.95</v>
      </c>
      <c r="I237" s="141"/>
      <c r="J237" s="142">
        <f>ROUND(I237*H237,2)</f>
        <v>0</v>
      </c>
      <c r="K237" s="138" t="s">
        <v>197</v>
      </c>
      <c r="L237" s="32"/>
      <c r="M237" s="143" t="s">
        <v>1</v>
      </c>
      <c r="N237" s="144" t="s">
        <v>41</v>
      </c>
      <c r="P237" s="145">
        <f>O237*H237</f>
        <v>0</v>
      </c>
      <c r="Q237" s="145">
        <v>0</v>
      </c>
      <c r="R237" s="145">
        <f>Q237*H237</f>
        <v>0</v>
      </c>
      <c r="S237" s="145">
        <v>0</v>
      </c>
      <c r="T237" s="146">
        <f>S237*H237</f>
        <v>0</v>
      </c>
      <c r="AR237" s="147" t="s">
        <v>217</v>
      </c>
      <c r="AT237" s="147" t="s">
        <v>193</v>
      </c>
      <c r="AU237" s="147" t="s">
        <v>85</v>
      </c>
      <c r="AY237" s="17" t="s">
        <v>190</v>
      </c>
      <c r="BE237" s="148">
        <f>IF(N237="základní",J237,0)</f>
        <v>0</v>
      </c>
      <c r="BF237" s="148">
        <f>IF(N237="snížená",J237,0)</f>
        <v>0</v>
      </c>
      <c r="BG237" s="148">
        <f>IF(N237="zákl. přenesená",J237,0)</f>
        <v>0</v>
      </c>
      <c r="BH237" s="148">
        <f>IF(N237="sníž. přenesená",J237,0)</f>
        <v>0</v>
      </c>
      <c r="BI237" s="148">
        <f>IF(N237="nulová",J237,0)</f>
        <v>0</v>
      </c>
      <c r="BJ237" s="17" t="s">
        <v>83</v>
      </c>
      <c r="BK237" s="148">
        <f>ROUND(I237*H237,2)</f>
        <v>0</v>
      </c>
      <c r="BL237" s="17" t="s">
        <v>217</v>
      </c>
      <c r="BM237" s="147" t="s">
        <v>903</v>
      </c>
    </row>
    <row r="238" spans="2:65" s="1" customFormat="1">
      <c r="B238" s="32"/>
      <c r="D238" s="149" t="s">
        <v>200</v>
      </c>
      <c r="F238" s="150" t="s">
        <v>2510</v>
      </c>
      <c r="I238" s="151"/>
      <c r="L238" s="32"/>
      <c r="M238" s="152"/>
      <c r="T238" s="56"/>
      <c r="AT238" s="17" t="s">
        <v>200</v>
      </c>
      <c r="AU238" s="17" t="s">
        <v>85</v>
      </c>
    </row>
    <row r="239" spans="2:65" s="1" customFormat="1" ht="24.2" customHeight="1">
      <c r="B239" s="32"/>
      <c r="C239" s="136" t="s">
        <v>305</v>
      </c>
      <c r="D239" s="136" t="s">
        <v>193</v>
      </c>
      <c r="E239" s="137" t="s">
        <v>773</v>
      </c>
      <c r="F239" s="138" t="s">
        <v>2511</v>
      </c>
      <c r="G239" s="139" t="s">
        <v>253</v>
      </c>
      <c r="H239" s="140">
        <v>19.95</v>
      </c>
      <c r="I239" s="141"/>
      <c r="J239" s="142">
        <f>ROUND(I239*H239,2)</f>
        <v>0</v>
      </c>
      <c r="K239" s="138" t="s">
        <v>197</v>
      </c>
      <c r="L239" s="32"/>
      <c r="M239" s="143" t="s">
        <v>1</v>
      </c>
      <c r="N239" s="144" t="s">
        <v>41</v>
      </c>
      <c r="P239" s="145">
        <f>O239*H239</f>
        <v>0</v>
      </c>
      <c r="Q239" s="145">
        <v>0</v>
      </c>
      <c r="R239" s="145">
        <f>Q239*H239</f>
        <v>0</v>
      </c>
      <c r="S239" s="145">
        <v>0</v>
      </c>
      <c r="T239" s="146">
        <f>S239*H239</f>
        <v>0</v>
      </c>
      <c r="AR239" s="147" t="s">
        <v>217</v>
      </c>
      <c r="AT239" s="147" t="s">
        <v>193</v>
      </c>
      <c r="AU239" s="147" t="s">
        <v>85</v>
      </c>
      <c r="AY239" s="17" t="s">
        <v>190</v>
      </c>
      <c r="BE239" s="148">
        <f>IF(N239="základní",J239,0)</f>
        <v>0</v>
      </c>
      <c r="BF239" s="148">
        <f>IF(N239="snížená",J239,0)</f>
        <v>0</v>
      </c>
      <c r="BG239" s="148">
        <f>IF(N239="zákl. přenesená",J239,0)</f>
        <v>0</v>
      </c>
      <c r="BH239" s="148">
        <f>IF(N239="sníž. přenesená",J239,0)</f>
        <v>0</v>
      </c>
      <c r="BI239" s="148">
        <f>IF(N239="nulová",J239,0)</f>
        <v>0</v>
      </c>
      <c r="BJ239" s="17" t="s">
        <v>83</v>
      </c>
      <c r="BK239" s="148">
        <f>ROUND(I239*H239,2)</f>
        <v>0</v>
      </c>
      <c r="BL239" s="17" t="s">
        <v>217</v>
      </c>
      <c r="BM239" s="147" t="s">
        <v>913</v>
      </c>
    </row>
    <row r="240" spans="2:65" s="1" customFormat="1">
      <c r="B240" s="32"/>
      <c r="D240" s="149" t="s">
        <v>200</v>
      </c>
      <c r="F240" s="150" t="s">
        <v>776</v>
      </c>
      <c r="I240" s="151"/>
      <c r="L240" s="32"/>
      <c r="M240" s="152"/>
      <c r="T240" s="56"/>
      <c r="AT240" s="17" t="s">
        <v>200</v>
      </c>
      <c r="AU240" s="17" t="s">
        <v>85</v>
      </c>
    </row>
    <row r="241" spans="2:65" s="1" customFormat="1" ht="24.2" customHeight="1">
      <c r="B241" s="32"/>
      <c r="C241" s="136" t="s">
        <v>315</v>
      </c>
      <c r="D241" s="136" t="s">
        <v>193</v>
      </c>
      <c r="E241" s="137" t="s">
        <v>814</v>
      </c>
      <c r="F241" s="138" t="s">
        <v>2512</v>
      </c>
      <c r="G241" s="139" t="s">
        <v>253</v>
      </c>
      <c r="H241" s="140">
        <v>19.95</v>
      </c>
      <c r="I241" s="141"/>
      <c r="J241" s="142">
        <f>ROUND(I241*H241,2)</f>
        <v>0</v>
      </c>
      <c r="K241" s="138" t="s">
        <v>197</v>
      </c>
      <c r="L241" s="32"/>
      <c r="M241" s="143" t="s">
        <v>1</v>
      </c>
      <c r="N241" s="144" t="s">
        <v>41</v>
      </c>
      <c r="P241" s="145">
        <f>O241*H241</f>
        <v>0</v>
      </c>
      <c r="Q241" s="145">
        <v>0</v>
      </c>
      <c r="R241" s="145">
        <f>Q241*H241</f>
        <v>0</v>
      </c>
      <c r="S241" s="145">
        <v>0</v>
      </c>
      <c r="T241" s="146">
        <f>S241*H241</f>
        <v>0</v>
      </c>
      <c r="AR241" s="147" t="s">
        <v>217</v>
      </c>
      <c r="AT241" s="147" t="s">
        <v>193</v>
      </c>
      <c r="AU241" s="147" t="s">
        <v>85</v>
      </c>
      <c r="AY241" s="17" t="s">
        <v>190</v>
      </c>
      <c r="BE241" s="148">
        <f>IF(N241="základní",J241,0)</f>
        <v>0</v>
      </c>
      <c r="BF241" s="148">
        <f>IF(N241="snížená",J241,0)</f>
        <v>0</v>
      </c>
      <c r="BG241" s="148">
        <f>IF(N241="zákl. přenesená",J241,0)</f>
        <v>0</v>
      </c>
      <c r="BH241" s="148">
        <f>IF(N241="sníž. přenesená",J241,0)</f>
        <v>0</v>
      </c>
      <c r="BI241" s="148">
        <f>IF(N241="nulová",J241,0)</f>
        <v>0</v>
      </c>
      <c r="BJ241" s="17" t="s">
        <v>83</v>
      </c>
      <c r="BK241" s="148">
        <f>ROUND(I241*H241,2)</f>
        <v>0</v>
      </c>
      <c r="BL241" s="17" t="s">
        <v>217</v>
      </c>
      <c r="BM241" s="147" t="s">
        <v>924</v>
      </c>
    </row>
    <row r="242" spans="2:65" s="1" customFormat="1">
      <c r="B242" s="32"/>
      <c r="D242" s="149" t="s">
        <v>200</v>
      </c>
      <c r="F242" s="150" t="s">
        <v>817</v>
      </c>
      <c r="I242" s="151"/>
      <c r="L242" s="32"/>
      <c r="M242" s="152"/>
      <c r="T242" s="56"/>
      <c r="AT242" s="17" t="s">
        <v>200</v>
      </c>
      <c r="AU242" s="17" t="s">
        <v>85</v>
      </c>
    </row>
    <row r="243" spans="2:65" s="1" customFormat="1" ht="24.2" customHeight="1">
      <c r="B243" s="32"/>
      <c r="C243" s="136" t="s">
        <v>321</v>
      </c>
      <c r="D243" s="136" t="s">
        <v>193</v>
      </c>
      <c r="E243" s="137" t="s">
        <v>2513</v>
      </c>
      <c r="F243" s="138" t="s">
        <v>2514</v>
      </c>
      <c r="G243" s="139" t="s">
        <v>253</v>
      </c>
      <c r="H243" s="140">
        <v>19.95</v>
      </c>
      <c r="I243" s="141"/>
      <c r="J243" s="142">
        <f>ROUND(I243*H243,2)</f>
        <v>0</v>
      </c>
      <c r="K243" s="138" t="s">
        <v>197</v>
      </c>
      <c r="L243" s="32"/>
      <c r="M243" s="143" t="s">
        <v>1</v>
      </c>
      <c r="N243" s="144" t="s">
        <v>41</v>
      </c>
      <c r="P243" s="145">
        <f>O243*H243</f>
        <v>0</v>
      </c>
      <c r="Q243" s="145">
        <v>0</v>
      </c>
      <c r="R243" s="145">
        <f>Q243*H243</f>
        <v>0</v>
      </c>
      <c r="S243" s="145">
        <v>0</v>
      </c>
      <c r="T243" s="146">
        <f>S243*H243</f>
        <v>0</v>
      </c>
      <c r="AR243" s="147" t="s">
        <v>217</v>
      </c>
      <c r="AT243" s="147" t="s">
        <v>193</v>
      </c>
      <c r="AU243" s="147" t="s">
        <v>85</v>
      </c>
      <c r="AY243" s="17" t="s">
        <v>190</v>
      </c>
      <c r="BE243" s="148">
        <f>IF(N243="základní",J243,0)</f>
        <v>0</v>
      </c>
      <c r="BF243" s="148">
        <f>IF(N243="snížená",J243,0)</f>
        <v>0</v>
      </c>
      <c r="BG243" s="148">
        <f>IF(N243="zákl. přenesená",J243,0)</f>
        <v>0</v>
      </c>
      <c r="BH243" s="148">
        <f>IF(N243="sníž. přenesená",J243,0)</f>
        <v>0</v>
      </c>
      <c r="BI243" s="148">
        <f>IF(N243="nulová",J243,0)</f>
        <v>0</v>
      </c>
      <c r="BJ243" s="17" t="s">
        <v>83</v>
      </c>
      <c r="BK243" s="148">
        <f>ROUND(I243*H243,2)</f>
        <v>0</v>
      </c>
      <c r="BL243" s="17" t="s">
        <v>217</v>
      </c>
      <c r="BM243" s="147" t="s">
        <v>932</v>
      </c>
    </row>
    <row r="244" spans="2:65" s="1" customFormat="1">
      <c r="B244" s="32"/>
      <c r="D244" s="149" t="s">
        <v>200</v>
      </c>
      <c r="F244" s="150" t="s">
        <v>2515</v>
      </c>
      <c r="I244" s="151"/>
      <c r="L244" s="32"/>
      <c r="M244" s="152"/>
      <c r="T244" s="56"/>
      <c r="AT244" s="17" t="s">
        <v>200</v>
      </c>
      <c r="AU244" s="17" t="s">
        <v>85</v>
      </c>
    </row>
    <row r="245" spans="2:65" s="11" customFormat="1" ht="22.9" customHeight="1">
      <c r="B245" s="124"/>
      <c r="D245" s="125" t="s">
        <v>75</v>
      </c>
      <c r="E245" s="134" t="s">
        <v>500</v>
      </c>
      <c r="F245" s="134" t="s">
        <v>891</v>
      </c>
      <c r="I245" s="127"/>
      <c r="J245" s="135">
        <f>BK245</f>
        <v>0</v>
      </c>
      <c r="L245" s="124"/>
      <c r="M245" s="129"/>
      <c r="P245" s="130">
        <f>SUM(P246:P345)</f>
        <v>0</v>
      </c>
      <c r="R245" s="130">
        <f>SUM(R246:R345)</f>
        <v>0</v>
      </c>
      <c r="T245" s="131">
        <f>SUM(T246:T345)</f>
        <v>0</v>
      </c>
      <c r="AR245" s="125" t="s">
        <v>83</v>
      </c>
      <c r="AT245" s="132" t="s">
        <v>75</v>
      </c>
      <c r="AU245" s="132" t="s">
        <v>83</v>
      </c>
      <c r="AY245" s="125" t="s">
        <v>190</v>
      </c>
      <c r="BK245" s="133">
        <f>SUM(BK246:BK345)</f>
        <v>0</v>
      </c>
    </row>
    <row r="246" spans="2:65" s="1" customFormat="1" ht="21.75" customHeight="1">
      <c r="B246" s="32"/>
      <c r="C246" s="136" t="s">
        <v>327</v>
      </c>
      <c r="D246" s="136" t="s">
        <v>193</v>
      </c>
      <c r="E246" s="137" t="s">
        <v>2516</v>
      </c>
      <c r="F246" s="138" t="s">
        <v>2517</v>
      </c>
      <c r="G246" s="139" t="s">
        <v>435</v>
      </c>
      <c r="H246" s="140">
        <v>67</v>
      </c>
      <c r="I246" s="141"/>
      <c r="J246" s="142">
        <f>ROUND(I246*H246,2)</f>
        <v>0</v>
      </c>
      <c r="K246" s="138" t="s">
        <v>197</v>
      </c>
      <c r="L246" s="32"/>
      <c r="M246" s="143" t="s">
        <v>1</v>
      </c>
      <c r="N246" s="144" t="s">
        <v>41</v>
      </c>
      <c r="P246" s="145">
        <f>O246*H246</f>
        <v>0</v>
      </c>
      <c r="Q246" s="145">
        <v>0</v>
      </c>
      <c r="R246" s="145">
        <f>Q246*H246</f>
        <v>0</v>
      </c>
      <c r="S246" s="145">
        <v>0</v>
      </c>
      <c r="T246" s="146">
        <f>S246*H246</f>
        <v>0</v>
      </c>
      <c r="AR246" s="147" t="s">
        <v>217</v>
      </c>
      <c r="AT246" s="147" t="s">
        <v>193</v>
      </c>
      <c r="AU246" s="147" t="s">
        <v>85</v>
      </c>
      <c r="AY246" s="17" t="s">
        <v>190</v>
      </c>
      <c r="BE246" s="148">
        <f>IF(N246="základní",J246,0)</f>
        <v>0</v>
      </c>
      <c r="BF246" s="148">
        <f>IF(N246="snížená",J246,0)</f>
        <v>0</v>
      </c>
      <c r="BG246" s="148">
        <f>IF(N246="zákl. přenesená",J246,0)</f>
        <v>0</v>
      </c>
      <c r="BH246" s="148">
        <f>IF(N246="sníž. přenesená",J246,0)</f>
        <v>0</v>
      </c>
      <c r="BI246" s="148">
        <f>IF(N246="nulová",J246,0)</f>
        <v>0</v>
      </c>
      <c r="BJ246" s="17" t="s">
        <v>83</v>
      </c>
      <c r="BK246" s="148">
        <f>ROUND(I246*H246,2)</f>
        <v>0</v>
      </c>
      <c r="BL246" s="17" t="s">
        <v>217</v>
      </c>
      <c r="BM246" s="147" t="s">
        <v>940</v>
      </c>
    </row>
    <row r="247" spans="2:65" s="1" customFormat="1">
      <c r="B247" s="32"/>
      <c r="D247" s="149" t="s">
        <v>200</v>
      </c>
      <c r="F247" s="150" t="s">
        <v>2518</v>
      </c>
      <c r="I247" s="151"/>
      <c r="L247" s="32"/>
      <c r="M247" s="152"/>
      <c r="T247" s="56"/>
      <c r="AT247" s="17" t="s">
        <v>200</v>
      </c>
      <c r="AU247" s="17" t="s">
        <v>85</v>
      </c>
    </row>
    <row r="248" spans="2:65" s="1" customFormat="1" ht="24.2" customHeight="1">
      <c r="B248" s="32"/>
      <c r="C248" s="136" t="s">
        <v>332</v>
      </c>
      <c r="D248" s="136" t="s">
        <v>193</v>
      </c>
      <c r="E248" s="137" t="s">
        <v>2519</v>
      </c>
      <c r="F248" s="138" t="s">
        <v>2520</v>
      </c>
      <c r="G248" s="139" t="s">
        <v>271</v>
      </c>
      <c r="H248" s="140">
        <v>1</v>
      </c>
      <c r="I248" s="141"/>
      <c r="J248" s="142">
        <f>ROUND(I248*H248,2)</f>
        <v>0</v>
      </c>
      <c r="K248" s="138" t="s">
        <v>197</v>
      </c>
      <c r="L248" s="32"/>
      <c r="M248" s="143" t="s">
        <v>1</v>
      </c>
      <c r="N248" s="144" t="s">
        <v>41</v>
      </c>
      <c r="P248" s="145">
        <f>O248*H248</f>
        <v>0</v>
      </c>
      <c r="Q248" s="145">
        <v>0</v>
      </c>
      <c r="R248" s="145">
        <f>Q248*H248</f>
        <v>0</v>
      </c>
      <c r="S248" s="145">
        <v>0</v>
      </c>
      <c r="T248" s="146">
        <f>S248*H248</f>
        <v>0</v>
      </c>
      <c r="AR248" s="147" t="s">
        <v>217</v>
      </c>
      <c r="AT248" s="147" t="s">
        <v>193</v>
      </c>
      <c r="AU248" s="147" t="s">
        <v>85</v>
      </c>
      <c r="AY248" s="17" t="s">
        <v>190</v>
      </c>
      <c r="BE248" s="148">
        <f>IF(N248="základní",J248,0)</f>
        <v>0</v>
      </c>
      <c r="BF248" s="148">
        <f>IF(N248="snížená",J248,0)</f>
        <v>0</v>
      </c>
      <c r="BG248" s="148">
        <f>IF(N248="zákl. přenesená",J248,0)</f>
        <v>0</v>
      </c>
      <c r="BH248" s="148">
        <f>IF(N248="sníž. přenesená",J248,0)</f>
        <v>0</v>
      </c>
      <c r="BI248" s="148">
        <f>IF(N248="nulová",J248,0)</f>
        <v>0</v>
      </c>
      <c r="BJ248" s="17" t="s">
        <v>83</v>
      </c>
      <c r="BK248" s="148">
        <f>ROUND(I248*H248,2)</f>
        <v>0</v>
      </c>
      <c r="BL248" s="17" t="s">
        <v>217</v>
      </c>
      <c r="BM248" s="147" t="s">
        <v>948</v>
      </c>
    </row>
    <row r="249" spans="2:65" s="1" customFormat="1">
      <c r="B249" s="32"/>
      <c r="D249" s="149" t="s">
        <v>200</v>
      </c>
      <c r="F249" s="150" t="s">
        <v>2521</v>
      </c>
      <c r="I249" s="151"/>
      <c r="L249" s="32"/>
      <c r="M249" s="152"/>
      <c r="T249" s="56"/>
      <c r="AT249" s="17" t="s">
        <v>200</v>
      </c>
      <c r="AU249" s="17" t="s">
        <v>85</v>
      </c>
    </row>
    <row r="250" spans="2:65" s="1" customFormat="1" ht="24.2" customHeight="1">
      <c r="B250" s="32"/>
      <c r="C250" s="136" t="s">
        <v>310</v>
      </c>
      <c r="D250" s="136" t="s">
        <v>193</v>
      </c>
      <c r="E250" s="137" t="s">
        <v>2522</v>
      </c>
      <c r="F250" s="138" t="s">
        <v>2523</v>
      </c>
      <c r="G250" s="139" t="s">
        <v>271</v>
      </c>
      <c r="H250" s="140">
        <v>1</v>
      </c>
      <c r="I250" s="141"/>
      <c r="J250" s="142">
        <f>ROUND(I250*H250,2)</f>
        <v>0</v>
      </c>
      <c r="K250" s="138" t="s">
        <v>197</v>
      </c>
      <c r="L250" s="32"/>
      <c r="M250" s="143" t="s">
        <v>1</v>
      </c>
      <c r="N250" s="144" t="s">
        <v>41</v>
      </c>
      <c r="P250" s="145">
        <f>O250*H250</f>
        <v>0</v>
      </c>
      <c r="Q250" s="145">
        <v>0</v>
      </c>
      <c r="R250" s="145">
        <f>Q250*H250</f>
        <v>0</v>
      </c>
      <c r="S250" s="145">
        <v>0</v>
      </c>
      <c r="T250" s="146">
        <f>S250*H250</f>
        <v>0</v>
      </c>
      <c r="AR250" s="147" t="s">
        <v>217</v>
      </c>
      <c r="AT250" s="147" t="s">
        <v>193</v>
      </c>
      <c r="AU250" s="147" t="s">
        <v>85</v>
      </c>
      <c r="AY250" s="17" t="s">
        <v>190</v>
      </c>
      <c r="BE250" s="148">
        <f>IF(N250="základní",J250,0)</f>
        <v>0</v>
      </c>
      <c r="BF250" s="148">
        <f>IF(N250="snížená",J250,0)</f>
        <v>0</v>
      </c>
      <c r="BG250" s="148">
        <f>IF(N250="zákl. přenesená",J250,0)</f>
        <v>0</v>
      </c>
      <c r="BH250" s="148">
        <f>IF(N250="sníž. přenesená",J250,0)</f>
        <v>0</v>
      </c>
      <c r="BI250" s="148">
        <f>IF(N250="nulová",J250,0)</f>
        <v>0</v>
      </c>
      <c r="BJ250" s="17" t="s">
        <v>83</v>
      </c>
      <c r="BK250" s="148">
        <f>ROUND(I250*H250,2)</f>
        <v>0</v>
      </c>
      <c r="BL250" s="17" t="s">
        <v>217</v>
      </c>
      <c r="BM250" s="147" t="s">
        <v>971</v>
      </c>
    </row>
    <row r="251" spans="2:65" s="1" customFormat="1">
      <c r="B251" s="32"/>
      <c r="D251" s="149" t="s">
        <v>200</v>
      </c>
      <c r="F251" s="150" t="s">
        <v>2524</v>
      </c>
      <c r="I251" s="151"/>
      <c r="L251" s="32"/>
      <c r="M251" s="152"/>
      <c r="T251" s="56"/>
      <c r="AT251" s="17" t="s">
        <v>200</v>
      </c>
      <c r="AU251" s="17" t="s">
        <v>85</v>
      </c>
    </row>
    <row r="252" spans="2:65" s="1" customFormat="1" ht="24.2" customHeight="1">
      <c r="B252" s="32"/>
      <c r="C252" s="136" t="s">
        <v>337</v>
      </c>
      <c r="D252" s="136" t="s">
        <v>193</v>
      </c>
      <c r="E252" s="137" t="s">
        <v>2525</v>
      </c>
      <c r="F252" s="138" t="s">
        <v>2526</v>
      </c>
      <c r="G252" s="139" t="s">
        <v>435</v>
      </c>
      <c r="H252" s="140">
        <v>30</v>
      </c>
      <c r="I252" s="141"/>
      <c r="J252" s="142">
        <f>ROUND(I252*H252,2)</f>
        <v>0</v>
      </c>
      <c r="K252" s="138" t="s">
        <v>197</v>
      </c>
      <c r="L252" s="32"/>
      <c r="M252" s="143" t="s">
        <v>1</v>
      </c>
      <c r="N252" s="144" t="s">
        <v>41</v>
      </c>
      <c r="P252" s="145">
        <f>O252*H252</f>
        <v>0</v>
      </c>
      <c r="Q252" s="145">
        <v>0</v>
      </c>
      <c r="R252" s="145">
        <f>Q252*H252</f>
        <v>0</v>
      </c>
      <c r="S252" s="145">
        <v>0</v>
      </c>
      <c r="T252" s="146">
        <f>S252*H252</f>
        <v>0</v>
      </c>
      <c r="AR252" s="147" t="s">
        <v>217</v>
      </c>
      <c r="AT252" s="147" t="s">
        <v>193</v>
      </c>
      <c r="AU252" s="147" t="s">
        <v>85</v>
      </c>
      <c r="AY252" s="17" t="s">
        <v>190</v>
      </c>
      <c r="BE252" s="148">
        <f>IF(N252="základní",J252,0)</f>
        <v>0</v>
      </c>
      <c r="BF252" s="148">
        <f>IF(N252="snížená",J252,0)</f>
        <v>0</v>
      </c>
      <c r="BG252" s="148">
        <f>IF(N252="zákl. přenesená",J252,0)</f>
        <v>0</v>
      </c>
      <c r="BH252" s="148">
        <f>IF(N252="sníž. přenesená",J252,0)</f>
        <v>0</v>
      </c>
      <c r="BI252" s="148">
        <f>IF(N252="nulová",J252,0)</f>
        <v>0</v>
      </c>
      <c r="BJ252" s="17" t="s">
        <v>83</v>
      </c>
      <c r="BK252" s="148">
        <f>ROUND(I252*H252,2)</f>
        <v>0</v>
      </c>
      <c r="BL252" s="17" t="s">
        <v>217</v>
      </c>
      <c r="BM252" s="147" t="s">
        <v>981</v>
      </c>
    </row>
    <row r="253" spans="2:65" s="1" customFormat="1">
      <c r="B253" s="32"/>
      <c r="D253" s="149" t="s">
        <v>200</v>
      </c>
      <c r="F253" s="150" t="s">
        <v>2527</v>
      </c>
      <c r="I253" s="151"/>
      <c r="L253" s="32"/>
      <c r="M253" s="152"/>
      <c r="T253" s="56"/>
      <c r="AT253" s="17" t="s">
        <v>200</v>
      </c>
      <c r="AU253" s="17" t="s">
        <v>85</v>
      </c>
    </row>
    <row r="254" spans="2:65" s="1" customFormat="1" ht="24.2" customHeight="1">
      <c r="B254" s="32"/>
      <c r="C254" s="136" t="s">
        <v>360</v>
      </c>
      <c r="D254" s="136" t="s">
        <v>193</v>
      </c>
      <c r="E254" s="137" t="s">
        <v>2528</v>
      </c>
      <c r="F254" s="138" t="s">
        <v>2529</v>
      </c>
      <c r="G254" s="139" t="s">
        <v>435</v>
      </c>
      <c r="H254" s="140">
        <v>90</v>
      </c>
      <c r="I254" s="141"/>
      <c r="J254" s="142">
        <f>ROUND(I254*H254,2)</f>
        <v>0</v>
      </c>
      <c r="K254" s="138" t="s">
        <v>197</v>
      </c>
      <c r="L254" s="32"/>
      <c r="M254" s="143" t="s">
        <v>1</v>
      </c>
      <c r="N254" s="144" t="s">
        <v>41</v>
      </c>
      <c r="P254" s="145">
        <f>O254*H254</f>
        <v>0</v>
      </c>
      <c r="Q254" s="145">
        <v>0</v>
      </c>
      <c r="R254" s="145">
        <f>Q254*H254</f>
        <v>0</v>
      </c>
      <c r="S254" s="145">
        <v>0</v>
      </c>
      <c r="T254" s="146">
        <f>S254*H254</f>
        <v>0</v>
      </c>
      <c r="AR254" s="147" t="s">
        <v>217</v>
      </c>
      <c r="AT254" s="147" t="s">
        <v>193</v>
      </c>
      <c r="AU254" s="147" t="s">
        <v>85</v>
      </c>
      <c r="AY254" s="17" t="s">
        <v>190</v>
      </c>
      <c r="BE254" s="148">
        <f>IF(N254="základní",J254,0)</f>
        <v>0</v>
      </c>
      <c r="BF254" s="148">
        <f>IF(N254="snížená",J254,0)</f>
        <v>0</v>
      </c>
      <c r="BG254" s="148">
        <f>IF(N254="zákl. přenesená",J254,0)</f>
        <v>0</v>
      </c>
      <c r="BH254" s="148">
        <f>IF(N254="sníž. přenesená",J254,0)</f>
        <v>0</v>
      </c>
      <c r="BI254" s="148">
        <f>IF(N254="nulová",J254,0)</f>
        <v>0</v>
      </c>
      <c r="BJ254" s="17" t="s">
        <v>83</v>
      </c>
      <c r="BK254" s="148">
        <f>ROUND(I254*H254,2)</f>
        <v>0</v>
      </c>
      <c r="BL254" s="17" t="s">
        <v>217</v>
      </c>
      <c r="BM254" s="147" t="s">
        <v>991</v>
      </c>
    </row>
    <row r="255" spans="2:65" s="1" customFormat="1">
      <c r="B255" s="32"/>
      <c r="D255" s="149" t="s">
        <v>200</v>
      </c>
      <c r="F255" s="150" t="s">
        <v>2530</v>
      </c>
      <c r="I255" s="151"/>
      <c r="L255" s="32"/>
      <c r="M255" s="152"/>
      <c r="T255" s="56"/>
      <c r="AT255" s="17" t="s">
        <v>200</v>
      </c>
      <c r="AU255" s="17" t="s">
        <v>85</v>
      </c>
    </row>
    <row r="256" spans="2:65" s="1" customFormat="1" ht="21.75" customHeight="1">
      <c r="B256" s="32"/>
      <c r="C256" s="183" t="s">
        <v>372</v>
      </c>
      <c r="D256" s="183" t="s">
        <v>615</v>
      </c>
      <c r="E256" s="184" t="s">
        <v>2531</v>
      </c>
      <c r="F256" s="185" t="s">
        <v>2532</v>
      </c>
      <c r="G256" s="186" t="s">
        <v>435</v>
      </c>
      <c r="H256" s="187">
        <v>90.9</v>
      </c>
      <c r="I256" s="188"/>
      <c r="J256" s="189">
        <f>ROUND(I256*H256,2)</f>
        <v>0</v>
      </c>
      <c r="K256" s="185" t="s">
        <v>197</v>
      </c>
      <c r="L256" s="190"/>
      <c r="M256" s="191" t="s">
        <v>1</v>
      </c>
      <c r="N256" s="192" t="s">
        <v>41</v>
      </c>
      <c r="P256" s="145">
        <f>O256*H256</f>
        <v>0</v>
      </c>
      <c r="Q256" s="145">
        <v>0</v>
      </c>
      <c r="R256" s="145">
        <f>Q256*H256</f>
        <v>0</v>
      </c>
      <c r="S256" s="145">
        <v>0</v>
      </c>
      <c r="T256" s="146">
        <f>S256*H256</f>
        <v>0</v>
      </c>
      <c r="AR256" s="147" t="s">
        <v>500</v>
      </c>
      <c r="AT256" s="147" t="s">
        <v>615</v>
      </c>
      <c r="AU256" s="147" t="s">
        <v>85</v>
      </c>
      <c r="AY256" s="17" t="s">
        <v>190</v>
      </c>
      <c r="BE256" s="148">
        <f>IF(N256="základní",J256,0)</f>
        <v>0</v>
      </c>
      <c r="BF256" s="148">
        <f>IF(N256="snížená",J256,0)</f>
        <v>0</v>
      </c>
      <c r="BG256" s="148">
        <f>IF(N256="zákl. přenesená",J256,0)</f>
        <v>0</v>
      </c>
      <c r="BH256" s="148">
        <f>IF(N256="sníž. přenesená",J256,0)</f>
        <v>0</v>
      </c>
      <c r="BI256" s="148">
        <f>IF(N256="nulová",J256,0)</f>
        <v>0</v>
      </c>
      <c r="BJ256" s="17" t="s">
        <v>83</v>
      </c>
      <c r="BK256" s="148">
        <f>ROUND(I256*H256,2)</f>
        <v>0</v>
      </c>
      <c r="BL256" s="17" t="s">
        <v>217</v>
      </c>
      <c r="BM256" s="147" t="s">
        <v>1001</v>
      </c>
    </row>
    <row r="257" spans="2:65" s="12" customFormat="1">
      <c r="B257" s="160"/>
      <c r="D257" s="153" t="s">
        <v>256</v>
      </c>
      <c r="E257" s="161" t="s">
        <v>1</v>
      </c>
      <c r="F257" s="162" t="s">
        <v>2533</v>
      </c>
      <c r="H257" s="163">
        <v>90.9</v>
      </c>
      <c r="I257" s="164"/>
      <c r="L257" s="160"/>
      <c r="M257" s="165"/>
      <c r="T257" s="166"/>
      <c r="AT257" s="161" t="s">
        <v>256</v>
      </c>
      <c r="AU257" s="161" t="s">
        <v>85</v>
      </c>
      <c r="AV257" s="12" t="s">
        <v>85</v>
      </c>
      <c r="AW257" s="12" t="s">
        <v>32</v>
      </c>
      <c r="AX257" s="12" t="s">
        <v>76</v>
      </c>
      <c r="AY257" s="161" t="s">
        <v>190</v>
      </c>
    </row>
    <row r="258" spans="2:65" s="14" customFormat="1">
      <c r="B258" s="173"/>
      <c r="D258" s="153" t="s">
        <v>256</v>
      </c>
      <c r="E258" s="174" t="s">
        <v>1</v>
      </c>
      <c r="F258" s="175" t="s">
        <v>267</v>
      </c>
      <c r="H258" s="176">
        <v>90.9</v>
      </c>
      <c r="I258" s="177"/>
      <c r="L258" s="173"/>
      <c r="M258" s="178"/>
      <c r="T258" s="179"/>
      <c r="AT258" s="174" t="s">
        <v>256</v>
      </c>
      <c r="AU258" s="174" t="s">
        <v>85</v>
      </c>
      <c r="AV258" s="14" t="s">
        <v>217</v>
      </c>
      <c r="AW258" s="14" t="s">
        <v>32</v>
      </c>
      <c r="AX258" s="14" t="s">
        <v>83</v>
      </c>
      <c r="AY258" s="174" t="s">
        <v>190</v>
      </c>
    </row>
    <row r="259" spans="2:65" s="1" customFormat="1" ht="24.2" customHeight="1">
      <c r="B259" s="32"/>
      <c r="C259" s="136" t="s">
        <v>447</v>
      </c>
      <c r="D259" s="136" t="s">
        <v>193</v>
      </c>
      <c r="E259" s="137" t="s">
        <v>2534</v>
      </c>
      <c r="F259" s="138" t="s">
        <v>2535</v>
      </c>
      <c r="G259" s="139" t="s">
        <v>435</v>
      </c>
      <c r="H259" s="140">
        <v>66</v>
      </c>
      <c r="I259" s="141"/>
      <c r="J259" s="142">
        <f>ROUND(I259*H259,2)</f>
        <v>0</v>
      </c>
      <c r="K259" s="138" t="s">
        <v>197</v>
      </c>
      <c r="L259" s="32"/>
      <c r="M259" s="143" t="s">
        <v>1</v>
      </c>
      <c r="N259" s="144" t="s">
        <v>41</v>
      </c>
      <c r="P259" s="145">
        <f>O259*H259</f>
        <v>0</v>
      </c>
      <c r="Q259" s="145">
        <v>0</v>
      </c>
      <c r="R259" s="145">
        <f>Q259*H259</f>
        <v>0</v>
      </c>
      <c r="S259" s="145">
        <v>0</v>
      </c>
      <c r="T259" s="146">
        <f>S259*H259</f>
        <v>0</v>
      </c>
      <c r="AR259" s="147" t="s">
        <v>217</v>
      </c>
      <c r="AT259" s="147" t="s">
        <v>193</v>
      </c>
      <c r="AU259" s="147" t="s">
        <v>85</v>
      </c>
      <c r="AY259" s="17" t="s">
        <v>190</v>
      </c>
      <c r="BE259" s="148">
        <f>IF(N259="základní",J259,0)</f>
        <v>0</v>
      </c>
      <c r="BF259" s="148">
        <f>IF(N259="snížená",J259,0)</f>
        <v>0</v>
      </c>
      <c r="BG259" s="148">
        <f>IF(N259="zákl. přenesená",J259,0)</f>
        <v>0</v>
      </c>
      <c r="BH259" s="148">
        <f>IF(N259="sníž. přenesená",J259,0)</f>
        <v>0</v>
      </c>
      <c r="BI259" s="148">
        <f>IF(N259="nulová",J259,0)</f>
        <v>0</v>
      </c>
      <c r="BJ259" s="17" t="s">
        <v>83</v>
      </c>
      <c r="BK259" s="148">
        <f>ROUND(I259*H259,2)</f>
        <v>0</v>
      </c>
      <c r="BL259" s="17" t="s">
        <v>217</v>
      </c>
      <c r="BM259" s="147" t="s">
        <v>1015</v>
      </c>
    </row>
    <row r="260" spans="2:65" s="1" customFormat="1">
      <c r="B260" s="32"/>
      <c r="D260" s="149" t="s">
        <v>200</v>
      </c>
      <c r="F260" s="150" t="s">
        <v>2536</v>
      </c>
      <c r="I260" s="151"/>
      <c r="L260" s="32"/>
      <c r="M260" s="152"/>
      <c r="T260" s="56"/>
      <c r="AT260" s="17" t="s">
        <v>200</v>
      </c>
      <c r="AU260" s="17" t="s">
        <v>85</v>
      </c>
    </row>
    <row r="261" spans="2:65" s="1" customFormat="1" ht="21.75" customHeight="1">
      <c r="B261" s="32"/>
      <c r="C261" s="183" t="s">
        <v>452</v>
      </c>
      <c r="D261" s="183" t="s">
        <v>615</v>
      </c>
      <c r="E261" s="184" t="s">
        <v>2537</v>
      </c>
      <c r="F261" s="185" t="s">
        <v>2538</v>
      </c>
      <c r="G261" s="186" t="s">
        <v>435</v>
      </c>
      <c r="H261" s="187">
        <v>66.66</v>
      </c>
      <c r="I261" s="188"/>
      <c r="J261" s="189">
        <f>ROUND(I261*H261,2)</f>
        <v>0</v>
      </c>
      <c r="K261" s="185" t="s">
        <v>197</v>
      </c>
      <c r="L261" s="190"/>
      <c r="M261" s="191" t="s">
        <v>1</v>
      </c>
      <c r="N261" s="192" t="s">
        <v>41</v>
      </c>
      <c r="P261" s="145">
        <f>O261*H261</f>
        <v>0</v>
      </c>
      <c r="Q261" s="145">
        <v>0</v>
      </c>
      <c r="R261" s="145">
        <f>Q261*H261</f>
        <v>0</v>
      </c>
      <c r="S261" s="145">
        <v>0</v>
      </c>
      <c r="T261" s="146">
        <f>S261*H261</f>
        <v>0</v>
      </c>
      <c r="AR261" s="147" t="s">
        <v>500</v>
      </c>
      <c r="AT261" s="147" t="s">
        <v>615</v>
      </c>
      <c r="AU261" s="147" t="s">
        <v>85</v>
      </c>
      <c r="AY261" s="17" t="s">
        <v>190</v>
      </c>
      <c r="BE261" s="148">
        <f>IF(N261="základní",J261,0)</f>
        <v>0</v>
      </c>
      <c r="BF261" s="148">
        <f>IF(N261="snížená",J261,0)</f>
        <v>0</v>
      </c>
      <c r="BG261" s="148">
        <f>IF(N261="zákl. přenesená",J261,0)</f>
        <v>0</v>
      </c>
      <c r="BH261" s="148">
        <f>IF(N261="sníž. přenesená",J261,0)</f>
        <v>0</v>
      </c>
      <c r="BI261" s="148">
        <f>IF(N261="nulová",J261,0)</f>
        <v>0</v>
      </c>
      <c r="BJ261" s="17" t="s">
        <v>83</v>
      </c>
      <c r="BK261" s="148">
        <f>ROUND(I261*H261,2)</f>
        <v>0</v>
      </c>
      <c r="BL261" s="17" t="s">
        <v>217</v>
      </c>
      <c r="BM261" s="147" t="s">
        <v>1027</v>
      </c>
    </row>
    <row r="262" spans="2:65" s="12" customFormat="1">
      <c r="B262" s="160"/>
      <c r="D262" s="153" t="s">
        <v>256</v>
      </c>
      <c r="E262" s="161" t="s">
        <v>1</v>
      </c>
      <c r="F262" s="162" t="s">
        <v>2539</v>
      </c>
      <c r="H262" s="163">
        <v>66.66</v>
      </c>
      <c r="I262" s="164"/>
      <c r="L262" s="160"/>
      <c r="M262" s="165"/>
      <c r="T262" s="166"/>
      <c r="AT262" s="161" t="s">
        <v>256</v>
      </c>
      <c r="AU262" s="161" t="s">
        <v>85</v>
      </c>
      <c r="AV262" s="12" t="s">
        <v>85</v>
      </c>
      <c r="AW262" s="12" t="s">
        <v>32</v>
      </c>
      <c r="AX262" s="12" t="s">
        <v>76</v>
      </c>
      <c r="AY262" s="161" t="s">
        <v>190</v>
      </c>
    </row>
    <row r="263" spans="2:65" s="14" customFormat="1">
      <c r="B263" s="173"/>
      <c r="D263" s="153" t="s">
        <v>256</v>
      </c>
      <c r="E263" s="174" t="s">
        <v>1</v>
      </c>
      <c r="F263" s="175" t="s">
        <v>267</v>
      </c>
      <c r="H263" s="176">
        <v>66.66</v>
      </c>
      <c r="I263" s="177"/>
      <c r="L263" s="173"/>
      <c r="M263" s="178"/>
      <c r="T263" s="179"/>
      <c r="AT263" s="174" t="s">
        <v>256</v>
      </c>
      <c r="AU263" s="174" t="s">
        <v>85</v>
      </c>
      <c r="AV263" s="14" t="s">
        <v>217</v>
      </c>
      <c r="AW263" s="14" t="s">
        <v>32</v>
      </c>
      <c r="AX263" s="14" t="s">
        <v>83</v>
      </c>
      <c r="AY263" s="174" t="s">
        <v>190</v>
      </c>
    </row>
    <row r="264" spans="2:65" s="1" customFormat="1" ht="24.2" customHeight="1">
      <c r="B264" s="32"/>
      <c r="C264" s="136" t="s">
        <v>439</v>
      </c>
      <c r="D264" s="136" t="s">
        <v>193</v>
      </c>
      <c r="E264" s="137" t="s">
        <v>2540</v>
      </c>
      <c r="F264" s="138" t="s">
        <v>2541</v>
      </c>
      <c r="G264" s="139" t="s">
        <v>271</v>
      </c>
      <c r="H264" s="140">
        <v>12</v>
      </c>
      <c r="I264" s="141"/>
      <c r="J264" s="142">
        <f>ROUND(I264*H264,2)</f>
        <v>0</v>
      </c>
      <c r="K264" s="138" t="s">
        <v>197</v>
      </c>
      <c r="L264" s="32"/>
      <c r="M264" s="143" t="s">
        <v>1</v>
      </c>
      <c r="N264" s="144" t="s">
        <v>41</v>
      </c>
      <c r="P264" s="145">
        <f>O264*H264</f>
        <v>0</v>
      </c>
      <c r="Q264" s="145">
        <v>0</v>
      </c>
      <c r="R264" s="145">
        <f>Q264*H264</f>
        <v>0</v>
      </c>
      <c r="S264" s="145">
        <v>0</v>
      </c>
      <c r="T264" s="146">
        <f>S264*H264</f>
        <v>0</v>
      </c>
      <c r="AR264" s="147" t="s">
        <v>217</v>
      </c>
      <c r="AT264" s="147" t="s">
        <v>193</v>
      </c>
      <c r="AU264" s="147" t="s">
        <v>85</v>
      </c>
      <c r="AY264" s="17" t="s">
        <v>190</v>
      </c>
      <c r="BE264" s="148">
        <f>IF(N264="základní",J264,0)</f>
        <v>0</v>
      </c>
      <c r="BF264" s="148">
        <f>IF(N264="snížená",J264,0)</f>
        <v>0</v>
      </c>
      <c r="BG264" s="148">
        <f>IF(N264="zákl. přenesená",J264,0)</f>
        <v>0</v>
      </c>
      <c r="BH264" s="148">
        <f>IF(N264="sníž. přenesená",J264,0)</f>
        <v>0</v>
      </c>
      <c r="BI264" s="148">
        <f>IF(N264="nulová",J264,0)</f>
        <v>0</v>
      </c>
      <c r="BJ264" s="17" t="s">
        <v>83</v>
      </c>
      <c r="BK264" s="148">
        <f>ROUND(I264*H264,2)</f>
        <v>0</v>
      </c>
      <c r="BL264" s="17" t="s">
        <v>217</v>
      </c>
      <c r="BM264" s="147" t="s">
        <v>98</v>
      </c>
    </row>
    <row r="265" spans="2:65" s="1" customFormat="1">
      <c r="B265" s="32"/>
      <c r="D265" s="149" t="s">
        <v>200</v>
      </c>
      <c r="F265" s="150" t="s">
        <v>2542</v>
      </c>
      <c r="I265" s="151"/>
      <c r="L265" s="32"/>
      <c r="M265" s="152"/>
      <c r="T265" s="56"/>
      <c r="AT265" s="17" t="s">
        <v>200</v>
      </c>
      <c r="AU265" s="17" t="s">
        <v>85</v>
      </c>
    </row>
    <row r="266" spans="2:65" s="1" customFormat="1" ht="24.2" customHeight="1">
      <c r="B266" s="32"/>
      <c r="C266" s="183" t="s">
        <v>425</v>
      </c>
      <c r="D266" s="183" t="s">
        <v>615</v>
      </c>
      <c r="E266" s="184" t="s">
        <v>2543</v>
      </c>
      <c r="F266" s="185" t="s">
        <v>2544</v>
      </c>
      <c r="G266" s="186" t="s">
        <v>271</v>
      </c>
      <c r="H266" s="187">
        <v>5</v>
      </c>
      <c r="I266" s="188"/>
      <c r="J266" s="189">
        <f>ROUND(I266*H266,2)</f>
        <v>0</v>
      </c>
      <c r="K266" s="185" t="s">
        <v>197</v>
      </c>
      <c r="L266" s="190"/>
      <c r="M266" s="191" t="s">
        <v>1</v>
      </c>
      <c r="N266" s="192" t="s">
        <v>41</v>
      </c>
      <c r="P266" s="145">
        <f>O266*H266</f>
        <v>0</v>
      </c>
      <c r="Q266" s="145">
        <v>0</v>
      </c>
      <c r="R266" s="145">
        <f>Q266*H266</f>
        <v>0</v>
      </c>
      <c r="S266" s="145">
        <v>0</v>
      </c>
      <c r="T266" s="146">
        <f>S266*H266</f>
        <v>0</v>
      </c>
      <c r="AR266" s="147" t="s">
        <v>500</v>
      </c>
      <c r="AT266" s="147" t="s">
        <v>615</v>
      </c>
      <c r="AU266" s="147" t="s">
        <v>85</v>
      </c>
      <c r="AY266" s="17" t="s">
        <v>190</v>
      </c>
      <c r="BE266" s="148">
        <f>IF(N266="základní",J266,0)</f>
        <v>0</v>
      </c>
      <c r="BF266" s="148">
        <f>IF(N266="snížená",J266,0)</f>
        <v>0</v>
      </c>
      <c r="BG266" s="148">
        <f>IF(N266="zákl. přenesená",J266,0)</f>
        <v>0</v>
      </c>
      <c r="BH266" s="148">
        <f>IF(N266="sníž. přenesená",J266,0)</f>
        <v>0</v>
      </c>
      <c r="BI266" s="148">
        <f>IF(N266="nulová",J266,0)</f>
        <v>0</v>
      </c>
      <c r="BJ266" s="17" t="s">
        <v>83</v>
      </c>
      <c r="BK266" s="148">
        <f>ROUND(I266*H266,2)</f>
        <v>0</v>
      </c>
      <c r="BL266" s="17" t="s">
        <v>217</v>
      </c>
      <c r="BM266" s="147" t="s">
        <v>1050</v>
      </c>
    </row>
    <row r="267" spans="2:65" s="1" customFormat="1" ht="24.2" customHeight="1">
      <c r="B267" s="32"/>
      <c r="C267" s="183" t="s">
        <v>757</v>
      </c>
      <c r="D267" s="183" t="s">
        <v>615</v>
      </c>
      <c r="E267" s="184" t="s">
        <v>2545</v>
      </c>
      <c r="F267" s="185" t="s">
        <v>2546</v>
      </c>
      <c r="G267" s="186" t="s">
        <v>271</v>
      </c>
      <c r="H267" s="187">
        <v>2</v>
      </c>
      <c r="I267" s="188"/>
      <c r="J267" s="189">
        <f>ROUND(I267*H267,2)</f>
        <v>0</v>
      </c>
      <c r="K267" s="185" t="s">
        <v>197</v>
      </c>
      <c r="L267" s="190"/>
      <c r="M267" s="191" t="s">
        <v>1</v>
      </c>
      <c r="N267" s="192" t="s">
        <v>41</v>
      </c>
      <c r="P267" s="145">
        <f>O267*H267</f>
        <v>0</v>
      </c>
      <c r="Q267" s="145">
        <v>0</v>
      </c>
      <c r="R267" s="145">
        <f>Q267*H267</f>
        <v>0</v>
      </c>
      <c r="S267" s="145">
        <v>0</v>
      </c>
      <c r="T267" s="146">
        <f>S267*H267</f>
        <v>0</v>
      </c>
      <c r="AR267" s="147" t="s">
        <v>500</v>
      </c>
      <c r="AT267" s="147" t="s">
        <v>615</v>
      </c>
      <c r="AU267" s="147" t="s">
        <v>85</v>
      </c>
      <c r="AY267" s="17" t="s">
        <v>190</v>
      </c>
      <c r="BE267" s="148">
        <f>IF(N267="základní",J267,0)</f>
        <v>0</v>
      </c>
      <c r="BF267" s="148">
        <f>IF(N267="snížená",J267,0)</f>
        <v>0</v>
      </c>
      <c r="BG267" s="148">
        <f>IF(N267="zákl. přenesená",J267,0)</f>
        <v>0</v>
      </c>
      <c r="BH267" s="148">
        <f>IF(N267="sníž. přenesená",J267,0)</f>
        <v>0</v>
      </c>
      <c r="BI267" s="148">
        <f>IF(N267="nulová",J267,0)</f>
        <v>0</v>
      </c>
      <c r="BJ267" s="17" t="s">
        <v>83</v>
      </c>
      <c r="BK267" s="148">
        <f>ROUND(I267*H267,2)</f>
        <v>0</v>
      </c>
      <c r="BL267" s="17" t="s">
        <v>217</v>
      </c>
      <c r="BM267" s="147" t="s">
        <v>1064</v>
      </c>
    </row>
    <row r="268" spans="2:65" s="1" customFormat="1" ht="24.2" customHeight="1">
      <c r="B268" s="32"/>
      <c r="C268" s="183" t="s">
        <v>432</v>
      </c>
      <c r="D268" s="183" t="s">
        <v>615</v>
      </c>
      <c r="E268" s="184" t="s">
        <v>2547</v>
      </c>
      <c r="F268" s="185" t="s">
        <v>2548</v>
      </c>
      <c r="G268" s="186" t="s">
        <v>271</v>
      </c>
      <c r="H268" s="187">
        <v>5</v>
      </c>
      <c r="I268" s="188"/>
      <c r="J268" s="189">
        <f>ROUND(I268*H268,2)</f>
        <v>0</v>
      </c>
      <c r="K268" s="185" t="s">
        <v>197</v>
      </c>
      <c r="L268" s="190"/>
      <c r="M268" s="191" t="s">
        <v>1</v>
      </c>
      <c r="N268" s="192" t="s">
        <v>41</v>
      </c>
      <c r="P268" s="145">
        <f>O268*H268</f>
        <v>0</v>
      </c>
      <c r="Q268" s="145">
        <v>0</v>
      </c>
      <c r="R268" s="145">
        <f>Q268*H268</f>
        <v>0</v>
      </c>
      <c r="S268" s="145">
        <v>0</v>
      </c>
      <c r="T268" s="146">
        <f>S268*H268</f>
        <v>0</v>
      </c>
      <c r="AR268" s="147" t="s">
        <v>500</v>
      </c>
      <c r="AT268" s="147" t="s">
        <v>615</v>
      </c>
      <c r="AU268" s="147" t="s">
        <v>85</v>
      </c>
      <c r="AY268" s="17" t="s">
        <v>190</v>
      </c>
      <c r="BE268" s="148">
        <f>IF(N268="základní",J268,0)</f>
        <v>0</v>
      </c>
      <c r="BF268" s="148">
        <f>IF(N268="snížená",J268,0)</f>
        <v>0</v>
      </c>
      <c r="BG268" s="148">
        <f>IF(N268="zákl. přenesená",J268,0)</f>
        <v>0</v>
      </c>
      <c r="BH268" s="148">
        <f>IF(N268="sníž. přenesená",J268,0)</f>
        <v>0</v>
      </c>
      <c r="BI268" s="148">
        <f>IF(N268="nulová",J268,0)</f>
        <v>0</v>
      </c>
      <c r="BJ268" s="17" t="s">
        <v>83</v>
      </c>
      <c r="BK268" s="148">
        <f>ROUND(I268*H268,2)</f>
        <v>0</v>
      </c>
      <c r="BL268" s="17" t="s">
        <v>217</v>
      </c>
      <c r="BM268" s="147" t="s">
        <v>1075</v>
      </c>
    </row>
    <row r="269" spans="2:65" s="1" customFormat="1" ht="24.2" customHeight="1">
      <c r="B269" s="32"/>
      <c r="C269" s="136" t="s">
        <v>772</v>
      </c>
      <c r="D269" s="136" t="s">
        <v>193</v>
      </c>
      <c r="E269" s="137" t="s">
        <v>2549</v>
      </c>
      <c r="F269" s="138" t="s">
        <v>2550</v>
      </c>
      <c r="G269" s="139" t="s">
        <v>271</v>
      </c>
      <c r="H269" s="140">
        <v>7</v>
      </c>
      <c r="I269" s="141"/>
      <c r="J269" s="142">
        <f>ROUND(I269*H269,2)</f>
        <v>0</v>
      </c>
      <c r="K269" s="138" t="s">
        <v>197</v>
      </c>
      <c r="L269" s="32"/>
      <c r="M269" s="143" t="s">
        <v>1</v>
      </c>
      <c r="N269" s="144" t="s">
        <v>41</v>
      </c>
      <c r="P269" s="145">
        <f>O269*H269</f>
        <v>0</v>
      </c>
      <c r="Q269" s="145">
        <v>0</v>
      </c>
      <c r="R269" s="145">
        <f>Q269*H269</f>
        <v>0</v>
      </c>
      <c r="S269" s="145">
        <v>0</v>
      </c>
      <c r="T269" s="146">
        <f>S269*H269</f>
        <v>0</v>
      </c>
      <c r="AR269" s="147" t="s">
        <v>217</v>
      </c>
      <c r="AT269" s="147" t="s">
        <v>193</v>
      </c>
      <c r="AU269" s="147" t="s">
        <v>85</v>
      </c>
      <c r="AY269" s="17" t="s">
        <v>190</v>
      </c>
      <c r="BE269" s="148">
        <f>IF(N269="základní",J269,0)</f>
        <v>0</v>
      </c>
      <c r="BF269" s="148">
        <f>IF(N269="snížená",J269,0)</f>
        <v>0</v>
      </c>
      <c r="BG269" s="148">
        <f>IF(N269="zákl. přenesená",J269,0)</f>
        <v>0</v>
      </c>
      <c r="BH269" s="148">
        <f>IF(N269="sníž. přenesená",J269,0)</f>
        <v>0</v>
      </c>
      <c r="BI269" s="148">
        <f>IF(N269="nulová",J269,0)</f>
        <v>0</v>
      </c>
      <c r="BJ269" s="17" t="s">
        <v>83</v>
      </c>
      <c r="BK269" s="148">
        <f>ROUND(I269*H269,2)</f>
        <v>0</v>
      </c>
      <c r="BL269" s="17" t="s">
        <v>217</v>
      </c>
      <c r="BM269" s="147" t="s">
        <v>1085</v>
      </c>
    </row>
    <row r="270" spans="2:65" s="1" customFormat="1">
      <c r="B270" s="32"/>
      <c r="D270" s="149" t="s">
        <v>200</v>
      </c>
      <c r="F270" s="150" t="s">
        <v>2551</v>
      </c>
      <c r="I270" s="151"/>
      <c r="L270" s="32"/>
      <c r="M270" s="152"/>
      <c r="T270" s="56"/>
      <c r="AT270" s="17" t="s">
        <v>200</v>
      </c>
      <c r="AU270" s="17" t="s">
        <v>85</v>
      </c>
    </row>
    <row r="271" spans="2:65" s="1" customFormat="1" ht="24.2" customHeight="1">
      <c r="B271" s="32"/>
      <c r="C271" s="183" t="s">
        <v>777</v>
      </c>
      <c r="D271" s="183" t="s">
        <v>615</v>
      </c>
      <c r="E271" s="184" t="s">
        <v>2552</v>
      </c>
      <c r="F271" s="185" t="s">
        <v>2553</v>
      </c>
      <c r="G271" s="186" t="s">
        <v>271</v>
      </c>
      <c r="H271" s="187">
        <v>1</v>
      </c>
      <c r="I271" s="188"/>
      <c r="J271" s="189">
        <f>ROUND(I271*H271,2)</f>
        <v>0</v>
      </c>
      <c r="K271" s="185" t="s">
        <v>197</v>
      </c>
      <c r="L271" s="190"/>
      <c r="M271" s="191" t="s">
        <v>1</v>
      </c>
      <c r="N271" s="192" t="s">
        <v>41</v>
      </c>
      <c r="P271" s="145">
        <f>O271*H271</f>
        <v>0</v>
      </c>
      <c r="Q271" s="145">
        <v>0</v>
      </c>
      <c r="R271" s="145">
        <f>Q271*H271</f>
        <v>0</v>
      </c>
      <c r="S271" s="145">
        <v>0</v>
      </c>
      <c r="T271" s="146">
        <f>S271*H271</f>
        <v>0</v>
      </c>
      <c r="AR271" s="147" t="s">
        <v>500</v>
      </c>
      <c r="AT271" s="147" t="s">
        <v>615</v>
      </c>
      <c r="AU271" s="147" t="s">
        <v>85</v>
      </c>
      <c r="AY271" s="17" t="s">
        <v>190</v>
      </c>
      <c r="BE271" s="148">
        <f>IF(N271="základní",J271,0)</f>
        <v>0</v>
      </c>
      <c r="BF271" s="148">
        <f>IF(N271="snížená",J271,0)</f>
        <v>0</v>
      </c>
      <c r="BG271" s="148">
        <f>IF(N271="zákl. přenesená",J271,0)</f>
        <v>0</v>
      </c>
      <c r="BH271" s="148">
        <f>IF(N271="sníž. přenesená",J271,0)</f>
        <v>0</v>
      </c>
      <c r="BI271" s="148">
        <f>IF(N271="nulová",J271,0)</f>
        <v>0</v>
      </c>
      <c r="BJ271" s="17" t="s">
        <v>83</v>
      </c>
      <c r="BK271" s="148">
        <f>ROUND(I271*H271,2)</f>
        <v>0</v>
      </c>
      <c r="BL271" s="17" t="s">
        <v>217</v>
      </c>
      <c r="BM271" s="147" t="s">
        <v>1098</v>
      </c>
    </row>
    <row r="272" spans="2:65" s="1" customFormat="1" ht="24.2" customHeight="1">
      <c r="B272" s="32"/>
      <c r="C272" s="183" t="s">
        <v>783</v>
      </c>
      <c r="D272" s="183" t="s">
        <v>615</v>
      </c>
      <c r="E272" s="184" t="s">
        <v>2554</v>
      </c>
      <c r="F272" s="185" t="s">
        <v>2555</v>
      </c>
      <c r="G272" s="186" t="s">
        <v>271</v>
      </c>
      <c r="H272" s="187">
        <v>3</v>
      </c>
      <c r="I272" s="188"/>
      <c r="J272" s="189">
        <f>ROUND(I272*H272,2)</f>
        <v>0</v>
      </c>
      <c r="K272" s="185" t="s">
        <v>197</v>
      </c>
      <c r="L272" s="190"/>
      <c r="M272" s="191" t="s">
        <v>1</v>
      </c>
      <c r="N272" s="192" t="s">
        <v>41</v>
      </c>
      <c r="P272" s="145">
        <f>O272*H272</f>
        <v>0</v>
      </c>
      <c r="Q272" s="145">
        <v>0</v>
      </c>
      <c r="R272" s="145">
        <f>Q272*H272</f>
        <v>0</v>
      </c>
      <c r="S272" s="145">
        <v>0</v>
      </c>
      <c r="T272" s="146">
        <f>S272*H272</f>
        <v>0</v>
      </c>
      <c r="AR272" s="147" t="s">
        <v>500</v>
      </c>
      <c r="AT272" s="147" t="s">
        <v>615</v>
      </c>
      <c r="AU272" s="147" t="s">
        <v>85</v>
      </c>
      <c r="AY272" s="17" t="s">
        <v>190</v>
      </c>
      <c r="BE272" s="148">
        <f>IF(N272="základní",J272,0)</f>
        <v>0</v>
      </c>
      <c r="BF272" s="148">
        <f>IF(N272="snížená",J272,0)</f>
        <v>0</v>
      </c>
      <c r="BG272" s="148">
        <f>IF(N272="zákl. přenesená",J272,0)</f>
        <v>0</v>
      </c>
      <c r="BH272" s="148">
        <f>IF(N272="sníž. přenesená",J272,0)</f>
        <v>0</v>
      </c>
      <c r="BI272" s="148">
        <f>IF(N272="nulová",J272,0)</f>
        <v>0</v>
      </c>
      <c r="BJ272" s="17" t="s">
        <v>83</v>
      </c>
      <c r="BK272" s="148">
        <f>ROUND(I272*H272,2)</f>
        <v>0</v>
      </c>
      <c r="BL272" s="17" t="s">
        <v>217</v>
      </c>
      <c r="BM272" s="147" t="s">
        <v>1110</v>
      </c>
    </row>
    <row r="273" spans="2:65" s="1" customFormat="1" ht="24.2" customHeight="1">
      <c r="B273" s="32"/>
      <c r="C273" s="183" t="s">
        <v>789</v>
      </c>
      <c r="D273" s="183" t="s">
        <v>615</v>
      </c>
      <c r="E273" s="184" t="s">
        <v>2556</v>
      </c>
      <c r="F273" s="185" t="s">
        <v>2557</v>
      </c>
      <c r="G273" s="186" t="s">
        <v>271</v>
      </c>
      <c r="H273" s="187">
        <v>3</v>
      </c>
      <c r="I273" s="188"/>
      <c r="J273" s="189">
        <f>ROUND(I273*H273,2)</f>
        <v>0</v>
      </c>
      <c r="K273" s="185" t="s">
        <v>197</v>
      </c>
      <c r="L273" s="190"/>
      <c r="M273" s="191" t="s">
        <v>1</v>
      </c>
      <c r="N273" s="192" t="s">
        <v>41</v>
      </c>
      <c r="P273" s="145">
        <f>O273*H273</f>
        <v>0</v>
      </c>
      <c r="Q273" s="145">
        <v>0</v>
      </c>
      <c r="R273" s="145">
        <f>Q273*H273</f>
        <v>0</v>
      </c>
      <c r="S273" s="145">
        <v>0</v>
      </c>
      <c r="T273" s="146">
        <f>S273*H273</f>
        <v>0</v>
      </c>
      <c r="AR273" s="147" t="s">
        <v>500</v>
      </c>
      <c r="AT273" s="147" t="s">
        <v>615</v>
      </c>
      <c r="AU273" s="147" t="s">
        <v>85</v>
      </c>
      <c r="AY273" s="17" t="s">
        <v>190</v>
      </c>
      <c r="BE273" s="148">
        <f>IF(N273="základní",J273,0)</f>
        <v>0</v>
      </c>
      <c r="BF273" s="148">
        <f>IF(N273="snížená",J273,0)</f>
        <v>0</v>
      </c>
      <c r="BG273" s="148">
        <f>IF(N273="zákl. přenesená",J273,0)</f>
        <v>0</v>
      </c>
      <c r="BH273" s="148">
        <f>IF(N273="sníž. přenesená",J273,0)</f>
        <v>0</v>
      </c>
      <c r="BI273" s="148">
        <f>IF(N273="nulová",J273,0)</f>
        <v>0</v>
      </c>
      <c r="BJ273" s="17" t="s">
        <v>83</v>
      </c>
      <c r="BK273" s="148">
        <f>ROUND(I273*H273,2)</f>
        <v>0</v>
      </c>
      <c r="BL273" s="17" t="s">
        <v>217</v>
      </c>
      <c r="BM273" s="147" t="s">
        <v>1121</v>
      </c>
    </row>
    <row r="274" spans="2:65" s="1" customFormat="1" ht="24.2" customHeight="1">
      <c r="B274" s="32"/>
      <c r="C274" s="136" t="s">
        <v>796</v>
      </c>
      <c r="D274" s="136" t="s">
        <v>193</v>
      </c>
      <c r="E274" s="137" t="s">
        <v>2558</v>
      </c>
      <c r="F274" s="138" t="s">
        <v>2559</v>
      </c>
      <c r="G274" s="139" t="s">
        <v>271</v>
      </c>
      <c r="H274" s="140">
        <v>2</v>
      </c>
      <c r="I274" s="141"/>
      <c r="J274" s="142">
        <f>ROUND(I274*H274,2)</f>
        <v>0</v>
      </c>
      <c r="K274" s="138" t="s">
        <v>197</v>
      </c>
      <c r="L274" s="32"/>
      <c r="M274" s="143" t="s">
        <v>1</v>
      </c>
      <c r="N274" s="144" t="s">
        <v>41</v>
      </c>
      <c r="P274" s="145">
        <f>O274*H274</f>
        <v>0</v>
      </c>
      <c r="Q274" s="145">
        <v>0</v>
      </c>
      <c r="R274" s="145">
        <f>Q274*H274</f>
        <v>0</v>
      </c>
      <c r="S274" s="145">
        <v>0</v>
      </c>
      <c r="T274" s="146">
        <f>S274*H274</f>
        <v>0</v>
      </c>
      <c r="AR274" s="147" t="s">
        <v>217</v>
      </c>
      <c r="AT274" s="147" t="s">
        <v>193</v>
      </c>
      <c r="AU274" s="147" t="s">
        <v>85</v>
      </c>
      <c r="AY274" s="17" t="s">
        <v>190</v>
      </c>
      <c r="BE274" s="148">
        <f>IF(N274="základní",J274,0)</f>
        <v>0</v>
      </c>
      <c r="BF274" s="148">
        <f>IF(N274="snížená",J274,0)</f>
        <v>0</v>
      </c>
      <c r="BG274" s="148">
        <f>IF(N274="zákl. přenesená",J274,0)</f>
        <v>0</v>
      </c>
      <c r="BH274" s="148">
        <f>IF(N274="sníž. přenesená",J274,0)</f>
        <v>0</v>
      </c>
      <c r="BI274" s="148">
        <f>IF(N274="nulová",J274,0)</f>
        <v>0</v>
      </c>
      <c r="BJ274" s="17" t="s">
        <v>83</v>
      </c>
      <c r="BK274" s="148">
        <f>ROUND(I274*H274,2)</f>
        <v>0</v>
      </c>
      <c r="BL274" s="17" t="s">
        <v>217</v>
      </c>
      <c r="BM274" s="147" t="s">
        <v>1133</v>
      </c>
    </row>
    <row r="275" spans="2:65" s="1" customFormat="1">
      <c r="B275" s="32"/>
      <c r="D275" s="149" t="s">
        <v>200</v>
      </c>
      <c r="F275" s="150" t="s">
        <v>2560</v>
      </c>
      <c r="I275" s="151"/>
      <c r="L275" s="32"/>
      <c r="M275" s="152"/>
      <c r="T275" s="56"/>
      <c r="AT275" s="17" t="s">
        <v>200</v>
      </c>
      <c r="AU275" s="17" t="s">
        <v>85</v>
      </c>
    </row>
    <row r="276" spans="2:65" s="1" customFormat="1" ht="16.5" customHeight="1">
      <c r="B276" s="32"/>
      <c r="C276" s="183" t="s">
        <v>801</v>
      </c>
      <c r="D276" s="183" t="s">
        <v>615</v>
      </c>
      <c r="E276" s="184" t="s">
        <v>2561</v>
      </c>
      <c r="F276" s="185" t="s">
        <v>2562</v>
      </c>
      <c r="G276" s="186" t="s">
        <v>271</v>
      </c>
      <c r="H276" s="187">
        <v>1</v>
      </c>
      <c r="I276" s="188"/>
      <c r="J276" s="189">
        <f>ROUND(I276*H276,2)</f>
        <v>0</v>
      </c>
      <c r="K276" s="185" t="s">
        <v>1</v>
      </c>
      <c r="L276" s="190"/>
      <c r="M276" s="191" t="s">
        <v>1</v>
      </c>
      <c r="N276" s="192" t="s">
        <v>41</v>
      </c>
      <c r="P276" s="145">
        <f>O276*H276</f>
        <v>0</v>
      </c>
      <c r="Q276" s="145">
        <v>0</v>
      </c>
      <c r="R276" s="145">
        <f>Q276*H276</f>
        <v>0</v>
      </c>
      <c r="S276" s="145">
        <v>0</v>
      </c>
      <c r="T276" s="146">
        <f>S276*H276</f>
        <v>0</v>
      </c>
      <c r="AR276" s="147" t="s">
        <v>500</v>
      </c>
      <c r="AT276" s="147" t="s">
        <v>615</v>
      </c>
      <c r="AU276" s="147" t="s">
        <v>85</v>
      </c>
      <c r="AY276" s="17" t="s">
        <v>190</v>
      </c>
      <c r="BE276" s="148">
        <f>IF(N276="základní",J276,0)</f>
        <v>0</v>
      </c>
      <c r="BF276" s="148">
        <f>IF(N276="snížená",J276,0)</f>
        <v>0</v>
      </c>
      <c r="BG276" s="148">
        <f>IF(N276="zákl. přenesená",J276,0)</f>
        <v>0</v>
      </c>
      <c r="BH276" s="148">
        <f>IF(N276="sníž. přenesená",J276,0)</f>
        <v>0</v>
      </c>
      <c r="BI276" s="148">
        <f>IF(N276="nulová",J276,0)</f>
        <v>0</v>
      </c>
      <c r="BJ276" s="17" t="s">
        <v>83</v>
      </c>
      <c r="BK276" s="148">
        <f>ROUND(I276*H276,2)</f>
        <v>0</v>
      </c>
      <c r="BL276" s="17" t="s">
        <v>217</v>
      </c>
      <c r="BM276" s="147" t="s">
        <v>1146</v>
      </c>
    </row>
    <row r="277" spans="2:65" s="1" customFormat="1" ht="33" customHeight="1">
      <c r="B277" s="32"/>
      <c r="C277" s="183" t="s">
        <v>807</v>
      </c>
      <c r="D277" s="183" t="s">
        <v>615</v>
      </c>
      <c r="E277" s="184" t="s">
        <v>2563</v>
      </c>
      <c r="F277" s="185" t="s">
        <v>2564</v>
      </c>
      <c r="G277" s="186" t="s">
        <v>271</v>
      </c>
      <c r="H277" s="187">
        <v>1</v>
      </c>
      <c r="I277" s="188"/>
      <c r="J277" s="189">
        <f>ROUND(I277*H277,2)</f>
        <v>0</v>
      </c>
      <c r="K277" s="185" t="s">
        <v>197</v>
      </c>
      <c r="L277" s="190"/>
      <c r="M277" s="191" t="s">
        <v>1</v>
      </c>
      <c r="N277" s="192" t="s">
        <v>41</v>
      </c>
      <c r="P277" s="145">
        <f>O277*H277</f>
        <v>0</v>
      </c>
      <c r="Q277" s="145">
        <v>0</v>
      </c>
      <c r="R277" s="145">
        <f>Q277*H277</f>
        <v>0</v>
      </c>
      <c r="S277" s="145">
        <v>0</v>
      </c>
      <c r="T277" s="146">
        <f>S277*H277</f>
        <v>0</v>
      </c>
      <c r="AR277" s="147" t="s">
        <v>500</v>
      </c>
      <c r="AT277" s="147" t="s">
        <v>615</v>
      </c>
      <c r="AU277" s="147" t="s">
        <v>85</v>
      </c>
      <c r="AY277" s="17" t="s">
        <v>190</v>
      </c>
      <c r="BE277" s="148">
        <f>IF(N277="základní",J277,0)</f>
        <v>0</v>
      </c>
      <c r="BF277" s="148">
        <f>IF(N277="snížená",J277,0)</f>
        <v>0</v>
      </c>
      <c r="BG277" s="148">
        <f>IF(N277="zákl. přenesená",J277,0)</f>
        <v>0</v>
      </c>
      <c r="BH277" s="148">
        <f>IF(N277="sníž. přenesená",J277,0)</f>
        <v>0</v>
      </c>
      <c r="BI277" s="148">
        <f>IF(N277="nulová",J277,0)</f>
        <v>0</v>
      </c>
      <c r="BJ277" s="17" t="s">
        <v>83</v>
      </c>
      <c r="BK277" s="148">
        <f>ROUND(I277*H277,2)</f>
        <v>0</v>
      </c>
      <c r="BL277" s="17" t="s">
        <v>217</v>
      </c>
      <c r="BM277" s="147" t="s">
        <v>1160</v>
      </c>
    </row>
    <row r="278" spans="2:65" s="1" customFormat="1" ht="24.2" customHeight="1">
      <c r="B278" s="32"/>
      <c r="C278" s="136" t="s">
        <v>813</v>
      </c>
      <c r="D278" s="136" t="s">
        <v>193</v>
      </c>
      <c r="E278" s="137" t="s">
        <v>2565</v>
      </c>
      <c r="F278" s="138" t="s">
        <v>2566</v>
      </c>
      <c r="G278" s="139" t="s">
        <v>271</v>
      </c>
      <c r="H278" s="140">
        <v>3</v>
      </c>
      <c r="I278" s="141"/>
      <c r="J278" s="142">
        <f>ROUND(I278*H278,2)</f>
        <v>0</v>
      </c>
      <c r="K278" s="138" t="s">
        <v>197</v>
      </c>
      <c r="L278" s="32"/>
      <c r="M278" s="143" t="s">
        <v>1</v>
      </c>
      <c r="N278" s="144" t="s">
        <v>41</v>
      </c>
      <c r="P278" s="145">
        <f>O278*H278</f>
        <v>0</v>
      </c>
      <c r="Q278" s="145">
        <v>0</v>
      </c>
      <c r="R278" s="145">
        <f>Q278*H278</f>
        <v>0</v>
      </c>
      <c r="S278" s="145">
        <v>0</v>
      </c>
      <c r="T278" s="146">
        <f>S278*H278</f>
        <v>0</v>
      </c>
      <c r="AR278" s="147" t="s">
        <v>217</v>
      </c>
      <c r="AT278" s="147" t="s">
        <v>193</v>
      </c>
      <c r="AU278" s="147" t="s">
        <v>85</v>
      </c>
      <c r="AY278" s="17" t="s">
        <v>190</v>
      </c>
      <c r="BE278" s="148">
        <f>IF(N278="základní",J278,0)</f>
        <v>0</v>
      </c>
      <c r="BF278" s="148">
        <f>IF(N278="snížená",J278,0)</f>
        <v>0</v>
      </c>
      <c r="BG278" s="148">
        <f>IF(N278="zákl. přenesená",J278,0)</f>
        <v>0</v>
      </c>
      <c r="BH278" s="148">
        <f>IF(N278="sníž. přenesená",J278,0)</f>
        <v>0</v>
      </c>
      <c r="BI278" s="148">
        <f>IF(N278="nulová",J278,0)</f>
        <v>0</v>
      </c>
      <c r="BJ278" s="17" t="s">
        <v>83</v>
      </c>
      <c r="BK278" s="148">
        <f>ROUND(I278*H278,2)</f>
        <v>0</v>
      </c>
      <c r="BL278" s="17" t="s">
        <v>217</v>
      </c>
      <c r="BM278" s="147" t="s">
        <v>1168</v>
      </c>
    </row>
    <row r="279" spans="2:65" s="1" customFormat="1">
      <c r="B279" s="32"/>
      <c r="D279" s="149" t="s">
        <v>200</v>
      </c>
      <c r="F279" s="150" t="s">
        <v>2567</v>
      </c>
      <c r="I279" s="151"/>
      <c r="L279" s="32"/>
      <c r="M279" s="152"/>
      <c r="T279" s="56"/>
      <c r="AT279" s="17" t="s">
        <v>200</v>
      </c>
      <c r="AU279" s="17" t="s">
        <v>85</v>
      </c>
    </row>
    <row r="280" spans="2:65" s="1" customFormat="1" ht="33" customHeight="1">
      <c r="B280" s="32"/>
      <c r="C280" s="183" t="s">
        <v>819</v>
      </c>
      <c r="D280" s="183" t="s">
        <v>615</v>
      </c>
      <c r="E280" s="184" t="s">
        <v>2568</v>
      </c>
      <c r="F280" s="185" t="s">
        <v>2569</v>
      </c>
      <c r="G280" s="186" t="s">
        <v>271</v>
      </c>
      <c r="H280" s="187">
        <v>3</v>
      </c>
      <c r="I280" s="188"/>
      <c r="J280" s="189">
        <f>ROUND(I280*H280,2)</f>
        <v>0</v>
      </c>
      <c r="K280" s="185" t="s">
        <v>197</v>
      </c>
      <c r="L280" s="190"/>
      <c r="M280" s="191" t="s">
        <v>1</v>
      </c>
      <c r="N280" s="192" t="s">
        <v>41</v>
      </c>
      <c r="P280" s="145">
        <f>O280*H280</f>
        <v>0</v>
      </c>
      <c r="Q280" s="145">
        <v>0</v>
      </c>
      <c r="R280" s="145">
        <f>Q280*H280</f>
        <v>0</v>
      </c>
      <c r="S280" s="145">
        <v>0</v>
      </c>
      <c r="T280" s="146">
        <f>S280*H280</f>
        <v>0</v>
      </c>
      <c r="AR280" s="147" t="s">
        <v>500</v>
      </c>
      <c r="AT280" s="147" t="s">
        <v>615</v>
      </c>
      <c r="AU280" s="147" t="s">
        <v>85</v>
      </c>
      <c r="AY280" s="17" t="s">
        <v>190</v>
      </c>
      <c r="BE280" s="148">
        <f>IF(N280="základní",J280,0)</f>
        <v>0</v>
      </c>
      <c r="BF280" s="148">
        <f>IF(N280="snížená",J280,0)</f>
        <v>0</v>
      </c>
      <c r="BG280" s="148">
        <f>IF(N280="zákl. přenesená",J280,0)</f>
        <v>0</v>
      </c>
      <c r="BH280" s="148">
        <f>IF(N280="sníž. přenesená",J280,0)</f>
        <v>0</v>
      </c>
      <c r="BI280" s="148">
        <f>IF(N280="nulová",J280,0)</f>
        <v>0</v>
      </c>
      <c r="BJ280" s="17" t="s">
        <v>83</v>
      </c>
      <c r="BK280" s="148">
        <f>ROUND(I280*H280,2)</f>
        <v>0</v>
      </c>
      <c r="BL280" s="17" t="s">
        <v>217</v>
      </c>
      <c r="BM280" s="147" t="s">
        <v>1178</v>
      </c>
    </row>
    <row r="281" spans="2:65" s="1" customFormat="1" ht="24.2" customHeight="1">
      <c r="B281" s="32"/>
      <c r="C281" s="136" t="s">
        <v>825</v>
      </c>
      <c r="D281" s="136" t="s">
        <v>193</v>
      </c>
      <c r="E281" s="137" t="s">
        <v>2570</v>
      </c>
      <c r="F281" s="138" t="s">
        <v>2571</v>
      </c>
      <c r="G281" s="139" t="s">
        <v>271</v>
      </c>
      <c r="H281" s="140">
        <v>4</v>
      </c>
      <c r="I281" s="141"/>
      <c r="J281" s="142">
        <f>ROUND(I281*H281,2)</f>
        <v>0</v>
      </c>
      <c r="K281" s="138" t="s">
        <v>197</v>
      </c>
      <c r="L281" s="32"/>
      <c r="M281" s="143" t="s">
        <v>1</v>
      </c>
      <c r="N281" s="144" t="s">
        <v>41</v>
      </c>
      <c r="P281" s="145">
        <f>O281*H281</f>
        <v>0</v>
      </c>
      <c r="Q281" s="145">
        <v>0</v>
      </c>
      <c r="R281" s="145">
        <f>Q281*H281</f>
        <v>0</v>
      </c>
      <c r="S281" s="145">
        <v>0</v>
      </c>
      <c r="T281" s="146">
        <f>S281*H281</f>
        <v>0</v>
      </c>
      <c r="AR281" s="147" t="s">
        <v>217</v>
      </c>
      <c r="AT281" s="147" t="s">
        <v>193</v>
      </c>
      <c r="AU281" s="147" t="s">
        <v>85</v>
      </c>
      <c r="AY281" s="17" t="s">
        <v>190</v>
      </c>
      <c r="BE281" s="148">
        <f>IF(N281="základní",J281,0)</f>
        <v>0</v>
      </c>
      <c r="BF281" s="148">
        <f>IF(N281="snížená",J281,0)</f>
        <v>0</v>
      </c>
      <c r="BG281" s="148">
        <f>IF(N281="zákl. přenesená",J281,0)</f>
        <v>0</v>
      </c>
      <c r="BH281" s="148">
        <f>IF(N281="sníž. přenesená",J281,0)</f>
        <v>0</v>
      </c>
      <c r="BI281" s="148">
        <f>IF(N281="nulová",J281,0)</f>
        <v>0</v>
      </c>
      <c r="BJ281" s="17" t="s">
        <v>83</v>
      </c>
      <c r="BK281" s="148">
        <f>ROUND(I281*H281,2)</f>
        <v>0</v>
      </c>
      <c r="BL281" s="17" t="s">
        <v>217</v>
      </c>
      <c r="BM281" s="147" t="s">
        <v>1187</v>
      </c>
    </row>
    <row r="282" spans="2:65" s="1" customFormat="1">
      <c r="B282" s="32"/>
      <c r="D282" s="149" t="s">
        <v>200</v>
      </c>
      <c r="F282" s="150" t="s">
        <v>2572</v>
      </c>
      <c r="I282" s="151"/>
      <c r="L282" s="32"/>
      <c r="M282" s="152"/>
      <c r="T282" s="56"/>
      <c r="AT282" s="17" t="s">
        <v>200</v>
      </c>
      <c r="AU282" s="17" t="s">
        <v>85</v>
      </c>
    </row>
    <row r="283" spans="2:65" s="1" customFormat="1" ht="24.2" customHeight="1">
      <c r="B283" s="32"/>
      <c r="C283" s="183" t="s">
        <v>830</v>
      </c>
      <c r="D283" s="183" t="s">
        <v>615</v>
      </c>
      <c r="E283" s="184" t="s">
        <v>2573</v>
      </c>
      <c r="F283" s="185" t="s">
        <v>2574</v>
      </c>
      <c r="G283" s="186" t="s">
        <v>271</v>
      </c>
      <c r="H283" s="187">
        <v>4</v>
      </c>
      <c r="I283" s="188"/>
      <c r="J283" s="189">
        <f>ROUND(I283*H283,2)</f>
        <v>0</v>
      </c>
      <c r="K283" s="185" t="s">
        <v>197</v>
      </c>
      <c r="L283" s="190"/>
      <c r="M283" s="191" t="s">
        <v>1</v>
      </c>
      <c r="N283" s="192" t="s">
        <v>41</v>
      </c>
      <c r="P283" s="145">
        <f>O283*H283</f>
        <v>0</v>
      </c>
      <c r="Q283" s="145">
        <v>0</v>
      </c>
      <c r="R283" s="145">
        <f>Q283*H283</f>
        <v>0</v>
      </c>
      <c r="S283" s="145">
        <v>0</v>
      </c>
      <c r="T283" s="146">
        <f>S283*H283</f>
        <v>0</v>
      </c>
      <c r="AR283" s="147" t="s">
        <v>500</v>
      </c>
      <c r="AT283" s="147" t="s">
        <v>615</v>
      </c>
      <c r="AU283" s="147" t="s">
        <v>85</v>
      </c>
      <c r="AY283" s="17" t="s">
        <v>190</v>
      </c>
      <c r="BE283" s="148">
        <f>IF(N283="základní",J283,0)</f>
        <v>0</v>
      </c>
      <c r="BF283" s="148">
        <f>IF(N283="snížená",J283,0)</f>
        <v>0</v>
      </c>
      <c r="BG283" s="148">
        <f>IF(N283="zákl. přenesená",J283,0)</f>
        <v>0</v>
      </c>
      <c r="BH283" s="148">
        <f>IF(N283="sníž. přenesená",J283,0)</f>
        <v>0</v>
      </c>
      <c r="BI283" s="148">
        <f>IF(N283="nulová",J283,0)</f>
        <v>0</v>
      </c>
      <c r="BJ283" s="17" t="s">
        <v>83</v>
      </c>
      <c r="BK283" s="148">
        <f>ROUND(I283*H283,2)</f>
        <v>0</v>
      </c>
      <c r="BL283" s="17" t="s">
        <v>217</v>
      </c>
      <c r="BM283" s="147" t="s">
        <v>1197</v>
      </c>
    </row>
    <row r="284" spans="2:65" s="1" customFormat="1" ht="24.2" customHeight="1">
      <c r="B284" s="32"/>
      <c r="C284" s="136" t="s">
        <v>835</v>
      </c>
      <c r="D284" s="136" t="s">
        <v>193</v>
      </c>
      <c r="E284" s="137" t="s">
        <v>2575</v>
      </c>
      <c r="F284" s="138" t="s">
        <v>2576</v>
      </c>
      <c r="G284" s="139" t="s">
        <v>271</v>
      </c>
      <c r="H284" s="140">
        <v>3</v>
      </c>
      <c r="I284" s="141"/>
      <c r="J284" s="142">
        <f>ROUND(I284*H284,2)</f>
        <v>0</v>
      </c>
      <c r="K284" s="138" t="s">
        <v>197</v>
      </c>
      <c r="L284" s="32"/>
      <c r="M284" s="143" t="s">
        <v>1</v>
      </c>
      <c r="N284" s="144" t="s">
        <v>41</v>
      </c>
      <c r="P284" s="145">
        <f>O284*H284</f>
        <v>0</v>
      </c>
      <c r="Q284" s="145">
        <v>0</v>
      </c>
      <c r="R284" s="145">
        <f>Q284*H284</f>
        <v>0</v>
      </c>
      <c r="S284" s="145">
        <v>0</v>
      </c>
      <c r="T284" s="146">
        <f>S284*H284</f>
        <v>0</v>
      </c>
      <c r="AR284" s="147" t="s">
        <v>217</v>
      </c>
      <c r="AT284" s="147" t="s">
        <v>193</v>
      </c>
      <c r="AU284" s="147" t="s">
        <v>85</v>
      </c>
      <c r="AY284" s="17" t="s">
        <v>190</v>
      </c>
      <c r="BE284" s="148">
        <f>IF(N284="základní",J284,0)</f>
        <v>0</v>
      </c>
      <c r="BF284" s="148">
        <f>IF(N284="snížená",J284,0)</f>
        <v>0</v>
      </c>
      <c r="BG284" s="148">
        <f>IF(N284="zákl. přenesená",J284,0)</f>
        <v>0</v>
      </c>
      <c r="BH284" s="148">
        <f>IF(N284="sníž. přenesená",J284,0)</f>
        <v>0</v>
      </c>
      <c r="BI284" s="148">
        <f>IF(N284="nulová",J284,0)</f>
        <v>0</v>
      </c>
      <c r="BJ284" s="17" t="s">
        <v>83</v>
      </c>
      <c r="BK284" s="148">
        <f>ROUND(I284*H284,2)</f>
        <v>0</v>
      </c>
      <c r="BL284" s="17" t="s">
        <v>217</v>
      </c>
      <c r="BM284" s="147" t="s">
        <v>1210</v>
      </c>
    </row>
    <row r="285" spans="2:65" s="1" customFormat="1">
      <c r="B285" s="32"/>
      <c r="D285" s="149" t="s">
        <v>200</v>
      </c>
      <c r="F285" s="150" t="s">
        <v>2577</v>
      </c>
      <c r="I285" s="151"/>
      <c r="L285" s="32"/>
      <c r="M285" s="152"/>
      <c r="T285" s="56"/>
      <c r="AT285" s="17" t="s">
        <v>200</v>
      </c>
      <c r="AU285" s="17" t="s">
        <v>85</v>
      </c>
    </row>
    <row r="286" spans="2:65" s="1" customFormat="1" ht="24.2" customHeight="1">
      <c r="B286" s="32"/>
      <c r="C286" s="183" t="s">
        <v>841</v>
      </c>
      <c r="D286" s="183" t="s">
        <v>615</v>
      </c>
      <c r="E286" s="184" t="s">
        <v>2578</v>
      </c>
      <c r="F286" s="185" t="s">
        <v>2579</v>
      </c>
      <c r="G286" s="186" t="s">
        <v>271</v>
      </c>
      <c r="H286" s="187">
        <v>1</v>
      </c>
      <c r="I286" s="188"/>
      <c r="J286" s="189">
        <f>ROUND(I286*H286,2)</f>
        <v>0</v>
      </c>
      <c r="K286" s="185" t="s">
        <v>197</v>
      </c>
      <c r="L286" s="190"/>
      <c r="M286" s="191" t="s">
        <v>1</v>
      </c>
      <c r="N286" s="192" t="s">
        <v>41</v>
      </c>
      <c r="P286" s="145">
        <f>O286*H286</f>
        <v>0</v>
      </c>
      <c r="Q286" s="145">
        <v>0</v>
      </c>
      <c r="R286" s="145">
        <f>Q286*H286</f>
        <v>0</v>
      </c>
      <c r="S286" s="145">
        <v>0</v>
      </c>
      <c r="T286" s="146">
        <f>S286*H286</f>
        <v>0</v>
      </c>
      <c r="AR286" s="147" t="s">
        <v>500</v>
      </c>
      <c r="AT286" s="147" t="s">
        <v>615</v>
      </c>
      <c r="AU286" s="147" t="s">
        <v>85</v>
      </c>
      <c r="AY286" s="17" t="s">
        <v>190</v>
      </c>
      <c r="BE286" s="148">
        <f>IF(N286="základní",J286,0)</f>
        <v>0</v>
      </c>
      <c r="BF286" s="148">
        <f>IF(N286="snížená",J286,0)</f>
        <v>0</v>
      </c>
      <c r="BG286" s="148">
        <f>IF(N286="zákl. přenesená",J286,0)</f>
        <v>0</v>
      </c>
      <c r="BH286" s="148">
        <f>IF(N286="sníž. přenesená",J286,0)</f>
        <v>0</v>
      </c>
      <c r="BI286" s="148">
        <f>IF(N286="nulová",J286,0)</f>
        <v>0</v>
      </c>
      <c r="BJ286" s="17" t="s">
        <v>83</v>
      </c>
      <c r="BK286" s="148">
        <f>ROUND(I286*H286,2)</f>
        <v>0</v>
      </c>
      <c r="BL286" s="17" t="s">
        <v>217</v>
      </c>
      <c r="BM286" s="147" t="s">
        <v>1221</v>
      </c>
    </row>
    <row r="287" spans="2:65" s="1" customFormat="1" ht="33" customHeight="1">
      <c r="B287" s="32"/>
      <c r="C287" s="183" t="s">
        <v>846</v>
      </c>
      <c r="D287" s="183" t="s">
        <v>615</v>
      </c>
      <c r="E287" s="184" t="s">
        <v>2580</v>
      </c>
      <c r="F287" s="185" t="s">
        <v>2581</v>
      </c>
      <c r="G287" s="186" t="s">
        <v>271</v>
      </c>
      <c r="H287" s="187">
        <v>2</v>
      </c>
      <c r="I287" s="188"/>
      <c r="J287" s="189">
        <f>ROUND(I287*H287,2)</f>
        <v>0</v>
      </c>
      <c r="K287" s="185" t="s">
        <v>197</v>
      </c>
      <c r="L287" s="190"/>
      <c r="M287" s="191" t="s">
        <v>1</v>
      </c>
      <c r="N287" s="192" t="s">
        <v>41</v>
      </c>
      <c r="P287" s="145">
        <f>O287*H287</f>
        <v>0</v>
      </c>
      <c r="Q287" s="145">
        <v>0</v>
      </c>
      <c r="R287" s="145">
        <f>Q287*H287</f>
        <v>0</v>
      </c>
      <c r="S287" s="145">
        <v>0</v>
      </c>
      <c r="T287" s="146">
        <f>S287*H287</f>
        <v>0</v>
      </c>
      <c r="AR287" s="147" t="s">
        <v>500</v>
      </c>
      <c r="AT287" s="147" t="s">
        <v>615</v>
      </c>
      <c r="AU287" s="147" t="s">
        <v>85</v>
      </c>
      <c r="AY287" s="17" t="s">
        <v>190</v>
      </c>
      <c r="BE287" s="148">
        <f>IF(N287="základní",J287,0)</f>
        <v>0</v>
      </c>
      <c r="BF287" s="148">
        <f>IF(N287="snížená",J287,0)</f>
        <v>0</v>
      </c>
      <c r="BG287" s="148">
        <f>IF(N287="zákl. přenesená",J287,0)</f>
        <v>0</v>
      </c>
      <c r="BH287" s="148">
        <f>IF(N287="sníž. přenesená",J287,0)</f>
        <v>0</v>
      </c>
      <c r="BI287" s="148">
        <f>IF(N287="nulová",J287,0)</f>
        <v>0</v>
      </c>
      <c r="BJ287" s="17" t="s">
        <v>83</v>
      </c>
      <c r="BK287" s="148">
        <f>ROUND(I287*H287,2)</f>
        <v>0</v>
      </c>
      <c r="BL287" s="17" t="s">
        <v>217</v>
      </c>
      <c r="BM287" s="147" t="s">
        <v>1232</v>
      </c>
    </row>
    <row r="288" spans="2:65" s="1" customFormat="1" ht="24.2" customHeight="1">
      <c r="B288" s="32"/>
      <c r="C288" s="136" t="s">
        <v>851</v>
      </c>
      <c r="D288" s="136" t="s">
        <v>193</v>
      </c>
      <c r="E288" s="137" t="s">
        <v>2582</v>
      </c>
      <c r="F288" s="138" t="s">
        <v>2583</v>
      </c>
      <c r="G288" s="139" t="s">
        <v>271</v>
      </c>
      <c r="H288" s="140">
        <v>2</v>
      </c>
      <c r="I288" s="141"/>
      <c r="J288" s="142">
        <f>ROUND(I288*H288,2)</f>
        <v>0</v>
      </c>
      <c r="K288" s="138" t="s">
        <v>197</v>
      </c>
      <c r="L288" s="32"/>
      <c r="M288" s="143" t="s">
        <v>1</v>
      </c>
      <c r="N288" s="144" t="s">
        <v>41</v>
      </c>
      <c r="P288" s="145">
        <f>O288*H288</f>
        <v>0</v>
      </c>
      <c r="Q288" s="145">
        <v>0</v>
      </c>
      <c r="R288" s="145">
        <f>Q288*H288</f>
        <v>0</v>
      </c>
      <c r="S288" s="145">
        <v>0</v>
      </c>
      <c r="T288" s="146">
        <f>S288*H288</f>
        <v>0</v>
      </c>
      <c r="AR288" s="147" t="s">
        <v>217</v>
      </c>
      <c r="AT288" s="147" t="s">
        <v>193</v>
      </c>
      <c r="AU288" s="147" t="s">
        <v>85</v>
      </c>
      <c r="AY288" s="17" t="s">
        <v>190</v>
      </c>
      <c r="BE288" s="148">
        <f>IF(N288="základní",J288,0)</f>
        <v>0</v>
      </c>
      <c r="BF288" s="148">
        <f>IF(N288="snížená",J288,0)</f>
        <v>0</v>
      </c>
      <c r="BG288" s="148">
        <f>IF(N288="zákl. přenesená",J288,0)</f>
        <v>0</v>
      </c>
      <c r="BH288" s="148">
        <f>IF(N288="sníž. přenesená",J288,0)</f>
        <v>0</v>
      </c>
      <c r="BI288" s="148">
        <f>IF(N288="nulová",J288,0)</f>
        <v>0</v>
      </c>
      <c r="BJ288" s="17" t="s">
        <v>83</v>
      </c>
      <c r="BK288" s="148">
        <f>ROUND(I288*H288,2)</f>
        <v>0</v>
      </c>
      <c r="BL288" s="17" t="s">
        <v>217</v>
      </c>
      <c r="BM288" s="147" t="s">
        <v>1246</v>
      </c>
    </row>
    <row r="289" spans="2:65" s="1" customFormat="1">
      <c r="B289" s="32"/>
      <c r="D289" s="149" t="s">
        <v>200</v>
      </c>
      <c r="F289" s="150" t="s">
        <v>2584</v>
      </c>
      <c r="I289" s="151"/>
      <c r="L289" s="32"/>
      <c r="M289" s="152"/>
      <c r="T289" s="56"/>
      <c r="AT289" s="17" t="s">
        <v>200</v>
      </c>
      <c r="AU289" s="17" t="s">
        <v>85</v>
      </c>
    </row>
    <row r="290" spans="2:65" s="1" customFormat="1" ht="33" customHeight="1">
      <c r="B290" s="32"/>
      <c r="C290" s="183" t="s">
        <v>857</v>
      </c>
      <c r="D290" s="183" t="s">
        <v>615</v>
      </c>
      <c r="E290" s="184" t="s">
        <v>2585</v>
      </c>
      <c r="F290" s="185" t="s">
        <v>2586</v>
      </c>
      <c r="G290" s="186" t="s">
        <v>271</v>
      </c>
      <c r="H290" s="187">
        <v>2</v>
      </c>
      <c r="I290" s="188"/>
      <c r="J290" s="189">
        <f>ROUND(I290*H290,2)</f>
        <v>0</v>
      </c>
      <c r="K290" s="185" t="s">
        <v>197</v>
      </c>
      <c r="L290" s="190"/>
      <c r="M290" s="191" t="s">
        <v>1</v>
      </c>
      <c r="N290" s="192" t="s">
        <v>41</v>
      </c>
      <c r="P290" s="145">
        <f>O290*H290</f>
        <v>0</v>
      </c>
      <c r="Q290" s="145">
        <v>0</v>
      </c>
      <c r="R290" s="145">
        <f>Q290*H290</f>
        <v>0</v>
      </c>
      <c r="S290" s="145">
        <v>0</v>
      </c>
      <c r="T290" s="146">
        <f>S290*H290</f>
        <v>0</v>
      </c>
      <c r="AR290" s="147" t="s">
        <v>500</v>
      </c>
      <c r="AT290" s="147" t="s">
        <v>615</v>
      </c>
      <c r="AU290" s="147" t="s">
        <v>85</v>
      </c>
      <c r="AY290" s="17" t="s">
        <v>190</v>
      </c>
      <c r="BE290" s="148">
        <f>IF(N290="základní",J290,0)</f>
        <v>0</v>
      </c>
      <c r="BF290" s="148">
        <f>IF(N290="snížená",J290,0)</f>
        <v>0</v>
      </c>
      <c r="BG290" s="148">
        <f>IF(N290="zákl. přenesená",J290,0)</f>
        <v>0</v>
      </c>
      <c r="BH290" s="148">
        <f>IF(N290="sníž. přenesená",J290,0)</f>
        <v>0</v>
      </c>
      <c r="BI290" s="148">
        <f>IF(N290="nulová",J290,0)</f>
        <v>0</v>
      </c>
      <c r="BJ290" s="17" t="s">
        <v>83</v>
      </c>
      <c r="BK290" s="148">
        <f>ROUND(I290*H290,2)</f>
        <v>0</v>
      </c>
      <c r="BL290" s="17" t="s">
        <v>217</v>
      </c>
      <c r="BM290" s="147" t="s">
        <v>1258</v>
      </c>
    </row>
    <row r="291" spans="2:65" s="1" customFormat="1" ht="21.75" customHeight="1">
      <c r="B291" s="32"/>
      <c r="C291" s="136" t="s">
        <v>862</v>
      </c>
      <c r="D291" s="136" t="s">
        <v>193</v>
      </c>
      <c r="E291" s="137" t="s">
        <v>2587</v>
      </c>
      <c r="F291" s="138" t="s">
        <v>2588</v>
      </c>
      <c r="G291" s="139" t="s">
        <v>271</v>
      </c>
      <c r="H291" s="140">
        <v>5</v>
      </c>
      <c r="I291" s="141"/>
      <c r="J291" s="142">
        <f>ROUND(I291*H291,2)</f>
        <v>0</v>
      </c>
      <c r="K291" s="138" t="s">
        <v>197</v>
      </c>
      <c r="L291" s="32"/>
      <c r="M291" s="143" t="s">
        <v>1</v>
      </c>
      <c r="N291" s="144" t="s">
        <v>41</v>
      </c>
      <c r="P291" s="145">
        <f>O291*H291</f>
        <v>0</v>
      </c>
      <c r="Q291" s="145">
        <v>0</v>
      </c>
      <c r="R291" s="145">
        <f>Q291*H291</f>
        <v>0</v>
      </c>
      <c r="S291" s="145">
        <v>0</v>
      </c>
      <c r="T291" s="146">
        <f>S291*H291</f>
        <v>0</v>
      </c>
      <c r="AR291" s="147" t="s">
        <v>217</v>
      </c>
      <c r="AT291" s="147" t="s">
        <v>193</v>
      </c>
      <c r="AU291" s="147" t="s">
        <v>85</v>
      </c>
      <c r="AY291" s="17" t="s">
        <v>190</v>
      </c>
      <c r="BE291" s="148">
        <f>IF(N291="základní",J291,0)</f>
        <v>0</v>
      </c>
      <c r="BF291" s="148">
        <f>IF(N291="snížená",J291,0)</f>
        <v>0</v>
      </c>
      <c r="BG291" s="148">
        <f>IF(N291="zákl. přenesená",J291,0)</f>
        <v>0</v>
      </c>
      <c r="BH291" s="148">
        <f>IF(N291="sníž. přenesená",J291,0)</f>
        <v>0</v>
      </c>
      <c r="BI291" s="148">
        <f>IF(N291="nulová",J291,0)</f>
        <v>0</v>
      </c>
      <c r="BJ291" s="17" t="s">
        <v>83</v>
      </c>
      <c r="BK291" s="148">
        <f>ROUND(I291*H291,2)</f>
        <v>0</v>
      </c>
      <c r="BL291" s="17" t="s">
        <v>217</v>
      </c>
      <c r="BM291" s="147" t="s">
        <v>1271</v>
      </c>
    </row>
    <row r="292" spans="2:65" s="1" customFormat="1">
      <c r="B292" s="32"/>
      <c r="D292" s="149" t="s">
        <v>200</v>
      </c>
      <c r="F292" s="150" t="s">
        <v>2589</v>
      </c>
      <c r="I292" s="151"/>
      <c r="L292" s="32"/>
      <c r="M292" s="152"/>
      <c r="T292" s="56"/>
      <c r="AT292" s="17" t="s">
        <v>200</v>
      </c>
      <c r="AU292" s="17" t="s">
        <v>85</v>
      </c>
    </row>
    <row r="293" spans="2:65" s="1" customFormat="1" ht="24.2" customHeight="1">
      <c r="B293" s="32"/>
      <c r="C293" s="183" t="s">
        <v>868</v>
      </c>
      <c r="D293" s="183" t="s">
        <v>615</v>
      </c>
      <c r="E293" s="184" t="s">
        <v>2590</v>
      </c>
      <c r="F293" s="185" t="s">
        <v>2591</v>
      </c>
      <c r="G293" s="186" t="s">
        <v>271</v>
      </c>
      <c r="H293" s="187">
        <v>5</v>
      </c>
      <c r="I293" s="188"/>
      <c r="J293" s="189">
        <f>ROUND(I293*H293,2)</f>
        <v>0</v>
      </c>
      <c r="K293" s="185" t="s">
        <v>197</v>
      </c>
      <c r="L293" s="190"/>
      <c r="M293" s="191" t="s">
        <v>1</v>
      </c>
      <c r="N293" s="192" t="s">
        <v>41</v>
      </c>
      <c r="P293" s="145">
        <f>O293*H293</f>
        <v>0</v>
      </c>
      <c r="Q293" s="145">
        <v>0</v>
      </c>
      <c r="R293" s="145">
        <f>Q293*H293</f>
        <v>0</v>
      </c>
      <c r="S293" s="145">
        <v>0</v>
      </c>
      <c r="T293" s="146">
        <f>S293*H293</f>
        <v>0</v>
      </c>
      <c r="AR293" s="147" t="s">
        <v>500</v>
      </c>
      <c r="AT293" s="147" t="s">
        <v>615</v>
      </c>
      <c r="AU293" s="147" t="s">
        <v>85</v>
      </c>
      <c r="AY293" s="17" t="s">
        <v>190</v>
      </c>
      <c r="BE293" s="148">
        <f>IF(N293="základní",J293,0)</f>
        <v>0</v>
      </c>
      <c r="BF293" s="148">
        <f>IF(N293="snížená",J293,0)</f>
        <v>0</v>
      </c>
      <c r="BG293" s="148">
        <f>IF(N293="zákl. přenesená",J293,0)</f>
        <v>0</v>
      </c>
      <c r="BH293" s="148">
        <f>IF(N293="sníž. přenesená",J293,0)</f>
        <v>0</v>
      </c>
      <c r="BI293" s="148">
        <f>IF(N293="nulová",J293,0)</f>
        <v>0</v>
      </c>
      <c r="BJ293" s="17" t="s">
        <v>83</v>
      </c>
      <c r="BK293" s="148">
        <f>ROUND(I293*H293,2)</f>
        <v>0</v>
      </c>
      <c r="BL293" s="17" t="s">
        <v>217</v>
      </c>
      <c r="BM293" s="147" t="s">
        <v>1293</v>
      </c>
    </row>
    <row r="294" spans="2:65" s="1" customFormat="1" ht="24.2" customHeight="1">
      <c r="B294" s="32"/>
      <c r="C294" s="183" t="s">
        <v>874</v>
      </c>
      <c r="D294" s="183" t="s">
        <v>615</v>
      </c>
      <c r="E294" s="184" t="s">
        <v>2592</v>
      </c>
      <c r="F294" s="185" t="s">
        <v>2593</v>
      </c>
      <c r="G294" s="186" t="s">
        <v>271</v>
      </c>
      <c r="H294" s="187">
        <v>5</v>
      </c>
      <c r="I294" s="188"/>
      <c r="J294" s="189">
        <f>ROUND(I294*H294,2)</f>
        <v>0</v>
      </c>
      <c r="K294" s="185" t="s">
        <v>2594</v>
      </c>
      <c r="L294" s="190"/>
      <c r="M294" s="191" t="s">
        <v>1</v>
      </c>
      <c r="N294" s="192" t="s">
        <v>41</v>
      </c>
      <c r="P294" s="145">
        <f>O294*H294</f>
        <v>0</v>
      </c>
      <c r="Q294" s="145">
        <v>0</v>
      </c>
      <c r="R294" s="145">
        <f>Q294*H294</f>
        <v>0</v>
      </c>
      <c r="S294" s="145">
        <v>0</v>
      </c>
      <c r="T294" s="146">
        <f>S294*H294</f>
        <v>0</v>
      </c>
      <c r="AR294" s="147" t="s">
        <v>500</v>
      </c>
      <c r="AT294" s="147" t="s">
        <v>615</v>
      </c>
      <c r="AU294" s="147" t="s">
        <v>85</v>
      </c>
      <c r="AY294" s="17" t="s">
        <v>190</v>
      </c>
      <c r="BE294" s="148">
        <f>IF(N294="základní",J294,0)</f>
        <v>0</v>
      </c>
      <c r="BF294" s="148">
        <f>IF(N294="snížená",J294,0)</f>
        <v>0</v>
      </c>
      <c r="BG294" s="148">
        <f>IF(N294="zákl. přenesená",J294,0)</f>
        <v>0</v>
      </c>
      <c r="BH294" s="148">
        <f>IF(N294="sníž. přenesená",J294,0)</f>
        <v>0</v>
      </c>
      <c r="BI294" s="148">
        <f>IF(N294="nulová",J294,0)</f>
        <v>0</v>
      </c>
      <c r="BJ294" s="17" t="s">
        <v>83</v>
      </c>
      <c r="BK294" s="148">
        <f>ROUND(I294*H294,2)</f>
        <v>0</v>
      </c>
      <c r="BL294" s="17" t="s">
        <v>217</v>
      </c>
      <c r="BM294" s="147" t="s">
        <v>1307</v>
      </c>
    </row>
    <row r="295" spans="2:65" s="1" customFormat="1" ht="21.75" customHeight="1">
      <c r="B295" s="32"/>
      <c r="C295" s="136" t="s">
        <v>880</v>
      </c>
      <c r="D295" s="136" t="s">
        <v>193</v>
      </c>
      <c r="E295" s="137" t="s">
        <v>2595</v>
      </c>
      <c r="F295" s="138" t="s">
        <v>2596</v>
      </c>
      <c r="G295" s="139" t="s">
        <v>271</v>
      </c>
      <c r="H295" s="140">
        <v>1</v>
      </c>
      <c r="I295" s="141"/>
      <c r="J295" s="142">
        <f>ROUND(I295*H295,2)</f>
        <v>0</v>
      </c>
      <c r="K295" s="138" t="s">
        <v>197</v>
      </c>
      <c r="L295" s="32"/>
      <c r="M295" s="143" t="s">
        <v>1</v>
      </c>
      <c r="N295" s="144" t="s">
        <v>41</v>
      </c>
      <c r="P295" s="145">
        <f>O295*H295</f>
        <v>0</v>
      </c>
      <c r="Q295" s="145">
        <v>0</v>
      </c>
      <c r="R295" s="145">
        <f>Q295*H295</f>
        <v>0</v>
      </c>
      <c r="S295" s="145">
        <v>0</v>
      </c>
      <c r="T295" s="146">
        <f>S295*H295</f>
        <v>0</v>
      </c>
      <c r="AR295" s="147" t="s">
        <v>217</v>
      </c>
      <c r="AT295" s="147" t="s">
        <v>193</v>
      </c>
      <c r="AU295" s="147" t="s">
        <v>85</v>
      </c>
      <c r="AY295" s="17" t="s">
        <v>190</v>
      </c>
      <c r="BE295" s="148">
        <f>IF(N295="základní",J295,0)</f>
        <v>0</v>
      </c>
      <c r="BF295" s="148">
        <f>IF(N295="snížená",J295,0)</f>
        <v>0</v>
      </c>
      <c r="BG295" s="148">
        <f>IF(N295="zákl. přenesená",J295,0)</f>
        <v>0</v>
      </c>
      <c r="BH295" s="148">
        <f>IF(N295="sníž. přenesená",J295,0)</f>
        <v>0</v>
      </c>
      <c r="BI295" s="148">
        <f>IF(N295="nulová",J295,0)</f>
        <v>0</v>
      </c>
      <c r="BJ295" s="17" t="s">
        <v>83</v>
      </c>
      <c r="BK295" s="148">
        <f>ROUND(I295*H295,2)</f>
        <v>0</v>
      </c>
      <c r="BL295" s="17" t="s">
        <v>217</v>
      </c>
      <c r="BM295" s="147" t="s">
        <v>1277</v>
      </c>
    </row>
    <row r="296" spans="2:65" s="1" customFormat="1">
      <c r="B296" s="32"/>
      <c r="D296" s="149" t="s">
        <v>200</v>
      </c>
      <c r="F296" s="150" t="s">
        <v>2597</v>
      </c>
      <c r="I296" s="151"/>
      <c r="L296" s="32"/>
      <c r="M296" s="152"/>
      <c r="T296" s="56"/>
      <c r="AT296" s="17" t="s">
        <v>200</v>
      </c>
      <c r="AU296" s="17" t="s">
        <v>85</v>
      </c>
    </row>
    <row r="297" spans="2:65" s="12" customFormat="1">
      <c r="B297" s="160"/>
      <c r="D297" s="153" t="s">
        <v>256</v>
      </c>
      <c r="E297" s="161" t="s">
        <v>1</v>
      </c>
      <c r="F297" s="162" t="s">
        <v>2598</v>
      </c>
      <c r="H297" s="163">
        <v>1</v>
      </c>
      <c r="I297" s="164"/>
      <c r="L297" s="160"/>
      <c r="M297" s="165"/>
      <c r="T297" s="166"/>
      <c r="AT297" s="161" t="s">
        <v>256</v>
      </c>
      <c r="AU297" s="161" t="s">
        <v>85</v>
      </c>
      <c r="AV297" s="12" t="s">
        <v>85</v>
      </c>
      <c r="AW297" s="12" t="s">
        <v>32</v>
      </c>
      <c r="AX297" s="12" t="s">
        <v>76</v>
      </c>
      <c r="AY297" s="161" t="s">
        <v>190</v>
      </c>
    </row>
    <row r="298" spans="2:65" s="14" customFormat="1">
      <c r="B298" s="173"/>
      <c r="D298" s="153" t="s">
        <v>256</v>
      </c>
      <c r="E298" s="174" t="s">
        <v>1</v>
      </c>
      <c r="F298" s="175" t="s">
        <v>267</v>
      </c>
      <c r="H298" s="176">
        <v>1</v>
      </c>
      <c r="I298" s="177"/>
      <c r="L298" s="173"/>
      <c r="M298" s="178"/>
      <c r="T298" s="179"/>
      <c r="AT298" s="174" t="s">
        <v>256</v>
      </c>
      <c r="AU298" s="174" t="s">
        <v>85</v>
      </c>
      <c r="AV298" s="14" t="s">
        <v>217</v>
      </c>
      <c r="AW298" s="14" t="s">
        <v>32</v>
      </c>
      <c r="AX298" s="14" t="s">
        <v>83</v>
      </c>
      <c r="AY298" s="174" t="s">
        <v>190</v>
      </c>
    </row>
    <row r="299" spans="2:65" s="1" customFormat="1" ht="16.5" customHeight="1">
      <c r="B299" s="32"/>
      <c r="C299" s="136" t="s">
        <v>886</v>
      </c>
      <c r="D299" s="136" t="s">
        <v>193</v>
      </c>
      <c r="E299" s="137" t="s">
        <v>2599</v>
      </c>
      <c r="F299" s="138" t="s">
        <v>2600</v>
      </c>
      <c r="G299" s="139" t="s">
        <v>271</v>
      </c>
      <c r="H299" s="140">
        <v>5</v>
      </c>
      <c r="I299" s="141"/>
      <c r="J299" s="142">
        <f>ROUND(I299*H299,2)</f>
        <v>0</v>
      </c>
      <c r="K299" s="138" t="s">
        <v>197</v>
      </c>
      <c r="L299" s="32"/>
      <c r="M299" s="143" t="s">
        <v>1</v>
      </c>
      <c r="N299" s="144" t="s">
        <v>41</v>
      </c>
      <c r="P299" s="145">
        <f>O299*H299</f>
        <v>0</v>
      </c>
      <c r="Q299" s="145">
        <v>0</v>
      </c>
      <c r="R299" s="145">
        <f>Q299*H299</f>
        <v>0</v>
      </c>
      <c r="S299" s="145">
        <v>0</v>
      </c>
      <c r="T299" s="146">
        <f>S299*H299</f>
        <v>0</v>
      </c>
      <c r="AR299" s="147" t="s">
        <v>217</v>
      </c>
      <c r="AT299" s="147" t="s">
        <v>193</v>
      </c>
      <c r="AU299" s="147" t="s">
        <v>85</v>
      </c>
      <c r="AY299" s="17" t="s">
        <v>190</v>
      </c>
      <c r="BE299" s="148">
        <f>IF(N299="základní",J299,0)</f>
        <v>0</v>
      </c>
      <c r="BF299" s="148">
        <f>IF(N299="snížená",J299,0)</f>
        <v>0</v>
      </c>
      <c r="BG299" s="148">
        <f>IF(N299="zákl. přenesená",J299,0)</f>
        <v>0</v>
      </c>
      <c r="BH299" s="148">
        <f>IF(N299="sníž. přenesená",J299,0)</f>
        <v>0</v>
      </c>
      <c r="BI299" s="148">
        <f>IF(N299="nulová",J299,0)</f>
        <v>0</v>
      </c>
      <c r="BJ299" s="17" t="s">
        <v>83</v>
      </c>
      <c r="BK299" s="148">
        <f>ROUND(I299*H299,2)</f>
        <v>0</v>
      </c>
      <c r="BL299" s="17" t="s">
        <v>217</v>
      </c>
      <c r="BM299" s="147" t="s">
        <v>2342</v>
      </c>
    </row>
    <row r="300" spans="2:65" s="1" customFormat="1">
      <c r="B300" s="32"/>
      <c r="D300" s="149" t="s">
        <v>200</v>
      </c>
      <c r="F300" s="150" t="s">
        <v>2601</v>
      </c>
      <c r="I300" s="151"/>
      <c r="L300" s="32"/>
      <c r="M300" s="152"/>
      <c r="T300" s="56"/>
      <c r="AT300" s="17" t="s">
        <v>200</v>
      </c>
      <c r="AU300" s="17" t="s">
        <v>85</v>
      </c>
    </row>
    <row r="301" spans="2:65" s="1" customFormat="1" ht="24.2" customHeight="1">
      <c r="B301" s="32"/>
      <c r="C301" s="183" t="s">
        <v>892</v>
      </c>
      <c r="D301" s="183" t="s">
        <v>615</v>
      </c>
      <c r="E301" s="184" t="s">
        <v>2602</v>
      </c>
      <c r="F301" s="185" t="s">
        <v>2603</v>
      </c>
      <c r="G301" s="186" t="s">
        <v>271</v>
      </c>
      <c r="H301" s="187">
        <v>5</v>
      </c>
      <c r="I301" s="188"/>
      <c r="J301" s="189">
        <f>ROUND(I301*H301,2)</f>
        <v>0</v>
      </c>
      <c r="K301" s="185" t="s">
        <v>197</v>
      </c>
      <c r="L301" s="190"/>
      <c r="M301" s="191" t="s">
        <v>1</v>
      </c>
      <c r="N301" s="192" t="s">
        <v>41</v>
      </c>
      <c r="P301" s="145">
        <f>O301*H301</f>
        <v>0</v>
      </c>
      <c r="Q301" s="145">
        <v>0</v>
      </c>
      <c r="R301" s="145">
        <f>Q301*H301</f>
        <v>0</v>
      </c>
      <c r="S301" s="145">
        <v>0</v>
      </c>
      <c r="T301" s="146">
        <f>S301*H301</f>
        <v>0</v>
      </c>
      <c r="AR301" s="147" t="s">
        <v>500</v>
      </c>
      <c r="AT301" s="147" t="s">
        <v>615</v>
      </c>
      <c r="AU301" s="147" t="s">
        <v>85</v>
      </c>
      <c r="AY301" s="17" t="s">
        <v>190</v>
      </c>
      <c r="BE301" s="148">
        <f>IF(N301="základní",J301,0)</f>
        <v>0</v>
      </c>
      <c r="BF301" s="148">
        <f>IF(N301="snížená",J301,0)</f>
        <v>0</v>
      </c>
      <c r="BG301" s="148">
        <f>IF(N301="zákl. přenesená",J301,0)</f>
        <v>0</v>
      </c>
      <c r="BH301" s="148">
        <f>IF(N301="sníž. přenesená",J301,0)</f>
        <v>0</v>
      </c>
      <c r="BI301" s="148">
        <f>IF(N301="nulová",J301,0)</f>
        <v>0</v>
      </c>
      <c r="BJ301" s="17" t="s">
        <v>83</v>
      </c>
      <c r="BK301" s="148">
        <f>ROUND(I301*H301,2)</f>
        <v>0</v>
      </c>
      <c r="BL301" s="17" t="s">
        <v>217</v>
      </c>
      <c r="BM301" s="147" t="s">
        <v>2345</v>
      </c>
    </row>
    <row r="302" spans="2:65" s="1" customFormat="1" ht="24.2" customHeight="1">
      <c r="B302" s="32"/>
      <c r="C302" s="136" t="s">
        <v>898</v>
      </c>
      <c r="D302" s="136" t="s">
        <v>193</v>
      </c>
      <c r="E302" s="137" t="s">
        <v>2604</v>
      </c>
      <c r="F302" s="138" t="s">
        <v>2605</v>
      </c>
      <c r="G302" s="139" t="s">
        <v>271</v>
      </c>
      <c r="H302" s="140">
        <v>1</v>
      </c>
      <c r="I302" s="141"/>
      <c r="J302" s="142">
        <f>ROUND(I302*H302,2)</f>
        <v>0</v>
      </c>
      <c r="K302" s="138" t="s">
        <v>197</v>
      </c>
      <c r="L302" s="32"/>
      <c r="M302" s="143" t="s">
        <v>1</v>
      </c>
      <c r="N302" s="144" t="s">
        <v>41</v>
      </c>
      <c r="P302" s="145">
        <f>O302*H302</f>
        <v>0</v>
      </c>
      <c r="Q302" s="145">
        <v>0</v>
      </c>
      <c r="R302" s="145">
        <f>Q302*H302</f>
        <v>0</v>
      </c>
      <c r="S302" s="145">
        <v>0</v>
      </c>
      <c r="T302" s="146">
        <f>S302*H302</f>
        <v>0</v>
      </c>
      <c r="AR302" s="147" t="s">
        <v>217</v>
      </c>
      <c r="AT302" s="147" t="s">
        <v>193</v>
      </c>
      <c r="AU302" s="147" t="s">
        <v>85</v>
      </c>
      <c r="AY302" s="17" t="s">
        <v>190</v>
      </c>
      <c r="BE302" s="148">
        <f>IF(N302="základní",J302,0)</f>
        <v>0</v>
      </c>
      <c r="BF302" s="148">
        <f>IF(N302="snížená",J302,0)</f>
        <v>0</v>
      </c>
      <c r="BG302" s="148">
        <f>IF(N302="zákl. přenesená",J302,0)</f>
        <v>0</v>
      </c>
      <c r="BH302" s="148">
        <f>IF(N302="sníž. přenesená",J302,0)</f>
        <v>0</v>
      </c>
      <c r="BI302" s="148">
        <f>IF(N302="nulová",J302,0)</f>
        <v>0</v>
      </c>
      <c r="BJ302" s="17" t="s">
        <v>83</v>
      </c>
      <c r="BK302" s="148">
        <f>ROUND(I302*H302,2)</f>
        <v>0</v>
      </c>
      <c r="BL302" s="17" t="s">
        <v>217</v>
      </c>
      <c r="BM302" s="147" t="s">
        <v>2349</v>
      </c>
    </row>
    <row r="303" spans="2:65" s="1" customFormat="1">
      <c r="B303" s="32"/>
      <c r="D303" s="149" t="s">
        <v>200</v>
      </c>
      <c r="F303" s="150" t="s">
        <v>2606</v>
      </c>
      <c r="I303" s="151"/>
      <c r="L303" s="32"/>
      <c r="M303" s="152"/>
      <c r="T303" s="56"/>
      <c r="AT303" s="17" t="s">
        <v>200</v>
      </c>
      <c r="AU303" s="17" t="s">
        <v>85</v>
      </c>
    </row>
    <row r="304" spans="2:65" s="1" customFormat="1" ht="24.2" customHeight="1">
      <c r="B304" s="32"/>
      <c r="C304" s="136" t="s">
        <v>903</v>
      </c>
      <c r="D304" s="136" t="s">
        <v>193</v>
      </c>
      <c r="E304" s="137" t="s">
        <v>2607</v>
      </c>
      <c r="F304" s="138" t="s">
        <v>2608</v>
      </c>
      <c r="G304" s="139" t="s">
        <v>271</v>
      </c>
      <c r="H304" s="140">
        <v>1</v>
      </c>
      <c r="I304" s="141"/>
      <c r="J304" s="142">
        <f>ROUND(I304*H304,2)</f>
        <v>0</v>
      </c>
      <c r="K304" s="138" t="s">
        <v>197</v>
      </c>
      <c r="L304" s="32"/>
      <c r="M304" s="143" t="s">
        <v>1</v>
      </c>
      <c r="N304" s="144" t="s">
        <v>41</v>
      </c>
      <c r="P304" s="145">
        <f>O304*H304</f>
        <v>0</v>
      </c>
      <c r="Q304" s="145">
        <v>0</v>
      </c>
      <c r="R304" s="145">
        <f>Q304*H304</f>
        <v>0</v>
      </c>
      <c r="S304" s="145">
        <v>0</v>
      </c>
      <c r="T304" s="146">
        <f>S304*H304</f>
        <v>0</v>
      </c>
      <c r="AR304" s="147" t="s">
        <v>217</v>
      </c>
      <c r="AT304" s="147" t="s">
        <v>193</v>
      </c>
      <c r="AU304" s="147" t="s">
        <v>85</v>
      </c>
      <c r="AY304" s="17" t="s">
        <v>190</v>
      </c>
      <c r="BE304" s="148">
        <f>IF(N304="základní",J304,0)</f>
        <v>0</v>
      </c>
      <c r="BF304" s="148">
        <f>IF(N304="snížená",J304,0)</f>
        <v>0</v>
      </c>
      <c r="BG304" s="148">
        <f>IF(N304="zákl. přenesená",J304,0)</f>
        <v>0</v>
      </c>
      <c r="BH304" s="148">
        <f>IF(N304="sníž. přenesená",J304,0)</f>
        <v>0</v>
      </c>
      <c r="BI304" s="148">
        <f>IF(N304="nulová",J304,0)</f>
        <v>0</v>
      </c>
      <c r="BJ304" s="17" t="s">
        <v>83</v>
      </c>
      <c r="BK304" s="148">
        <f>ROUND(I304*H304,2)</f>
        <v>0</v>
      </c>
      <c r="BL304" s="17" t="s">
        <v>217</v>
      </c>
      <c r="BM304" s="147" t="s">
        <v>2353</v>
      </c>
    </row>
    <row r="305" spans="2:65" s="1" customFormat="1">
      <c r="B305" s="32"/>
      <c r="D305" s="149" t="s">
        <v>200</v>
      </c>
      <c r="F305" s="150" t="s">
        <v>2609</v>
      </c>
      <c r="I305" s="151"/>
      <c r="L305" s="32"/>
      <c r="M305" s="152"/>
      <c r="T305" s="56"/>
      <c r="AT305" s="17" t="s">
        <v>200</v>
      </c>
      <c r="AU305" s="17" t="s">
        <v>85</v>
      </c>
    </row>
    <row r="306" spans="2:65" s="1" customFormat="1" ht="24.2" customHeight="1">
      <c r="B306" s="32"/>
      <c r="C306" s="136" t="s">
        <v>907</v>
      </c>
      <c r="D306" s="136" t="s">
        <v>193</v>
      </c>
      <c r="E306" s="137" t="s">
        <v>2610</v>
      </c>
      <c r="F306" s="138" t="s">
        <v>2611</v>
      </c>
      <c r="G306" s="139" t="s">
        <v>271</v>
      </c>
      <c r="H306" s="140">
        <v>7</v>
      </c>
      <c r="I306" s="141"/>
      <c r="J306" s="142">
        <f>ROUND(I306*H306,2)</f>
        <v>0</v>
      </c>
      <c r="K306" s="138" t="s">
        <v>197</v>
      </c>
      <c r="L306" s="32"/>
      <c r="M306" s="143" t="s">
        <v>1</v>
      </c>
      <c r="N306" s="144" t="s">
        <v>41</v>
      </c>
      <c r="P306" s="145">
        <f>O306*H306</f>
        <v>0</v>
      </c>
      <c r="Q306" s="145">
        <v>0</v>
      </c>
      <c r="R306" s="145">
        <f>Q306*H306</f>
        <v>0</v>
      </c>
      <c r="S306" s="145">
        <v>0</v>
      </c>
      <c r="T306" s="146">
        <f>S306*H306</f>
        <v>0</v>
      </c>
      <c r="AR306" s="147" t="s">
        <v>217</v>
      </c>
      <c r="AT306" s="147" t="s">
        <v>193</v>
      </c>
      <c r="AU306" s="147" t="s">
        <v>85</v>
      </c>
      <c r="AY306" s="17" t="s">
        <v>190</v>
      </c>
      <c r="BE306" s="148">
        <f>IF(N306="základní",J306,0)</f>
        <v>0</v>
      </c>
      <c r="BF306" s="148">
        <f>IF(N306="snížená",J306,0)</f>
        <v>0</v>
      </c>
      <c r="BG306" s="148">
        <f>IF(N306="zákl. přenesená",J306,0)</f>
        <v>0</v>
      </c>
      <c r="BH306" s="148">
        <f>IF(N306="sníž. přenesená",J306,0)</f>
        <v>0</v>
      </c>
      <c r="BI306" s="148">
        <f>IF(N306="nulová",J306,0)</f>
        <v>0</v>
      </c>
      <c r="BJ306" s="17" t="s">
        <v>83</v>
      </c>
      <c r="BK306" s="148">
        <f>ROUND(I306*H306,2)</f>
        <v>0</v>
      </c>
      <c r="BL306" s="17" t="s">
        <v>217</v>
      </c>
      <c r="BM306" s="147" t="s">
        <v>2357</v>
      </c>
    </row>
    <row r="307" spans="2:65" s="1" customFormat="1">
      <c r="B307" s="32"/>
      <c r="D307" s="149" t="s">
        <v>200</v>
      </c>
      <c r="F307" s="150" t="s">
        <v>2612</v>
      </c>
      <c r="I307" s="151"/>
      <c r="L307" s="32"/>
      <c r="M307" s="152"/>
      <c r="T307" s="56"/>
      <c r="AT307" s="17" t="s">
        <v>200</v>
      </c>
      <c r="AU307" s="17" t="s">
        <v>85</v>
      </c>
    </row>
    <row r="308" spans="2:65" s="12" customFormat="1">
      <c r="B308" s="160"/>
      <c r="D308" s="153" t="s">
        <v>256</v>
      </c>
      <c r="E308" s="161" t="s">
        <v>1</v>
      </c>
      <c r="F308" s="162" t="s">
        <v>2613</v>
      </c>
      <c r="H308" s="163">
        <v>7</v>
      </c>
      <c r="I308" s="164"/>
      <c r="L308" s="160"/>
      <c r="M308" s="165"/>
      <c r="T308" s="166"/>
      <c r="AT308" s="161" t="s">
        <v>256</v>
      </c>
      <c r="AU308" s="161" t="s">
        <v>85</v>
      </c>
      <c r="AV308" s="12" t="s">
        <v>85</v>
      </c>
      <c r="AW308" s="12" t="s">
        <v>32</v>
      </c>
      <c r="AX308" s="12" t="s">
        <v>76</v>
      </c>
      <c r="AY308" s="161" t="s">
        <v>190</v>
      </c>
    </row>
    <row r="309" spans="2:65" s="14" customFormat="1">
      <c r="B309" s="173"/>
      <c r="D309" s="153" t="s">
        <v>256</v>
      </c>
      <c r="E309" s="174" t="s">
        <v>1</v>
      </c>
      <c r="F309" s="175" t="s">
        <v>267</v>
      </c>
      <c r="H309" s="176">
        <v>7</v>
      </c>
      <c r="I309" s="177"/>
      <c r="L309" s="173"/>
      <c r="M309" s="178"/>
      <c r="T309" s="179"/>
      <c r="AT309" s="174" t="s">
        <v>256</v>
      </c>
      <c r="AU309" s="174" t="s">
        <v>85</v>
      </c>
      <c r="AV309" s="14" t="s">
        <v>217</v>
      </c>
      <c r="AW309" s="14" t="s">
        <v>32</v>
      </c>
      <c r="AX309" s="14" t="s">
        <v>83</v>
      </c>
      <c r="AY309" s="174" t="s">
        <v>190</v>
      </c>
    </row>
    <row r="310" spans="2:65" s="1" customFormat="1" ht="21.75" customHeight="1">
      <c r="B310" s="32"/>
      <c r="C310" s="136" t="s">
        <v>913</v>
      </c>
      <c r="D310" s="136" t="s">
        <v>193</v>
      </c>
      <c r="E310" s="137" t="s">
        <v>2306</v>
      </c>
      <c r="F310" s="138" t="s">
        <v>2307</v>
      </c>
      <c r="G310" s="139" t="s">
        <v>435</v>
      </c>
      <c r="H310" s="140">
        <v>90</v>
      </c>
      <c r="I310" s="141"/>
      <c r="J310" s="142">
        <f>ROUND(I310*H310,2)</f>
        <v>0</v>
      </c>
      <c r="K310" s="138" t="s">
        <v>197</v>
      </c>
      <c r="L310" s="32"/>
      <c r="M310" s="143" t="s">
        <v>1</v>
      </c>
      <c r="N310" s="144" t="s">
        <v>41</v>
      </c>
      <c r="P310" s="145">
        <f>O310*H310</f>
        <v>0</v>
      </c>
      <c r="Q310" s="145">
        <v>0</v>
      </c>
      <c r="R310" s="145">
        <f>Q310*H310</f>
        <v>0</v>
      </c>
      <c r="S310" s="145">
        <v>0</v>
      </c>
      <c r="T310" s="146">
        <f>S310*H310</f>
        <v>0</v>
      </c>
      <c r="AR310" s="147" t="s">
        <v>217</v>
      </c>
      <c r="AT310" s="147" t="s">
        <v>193</v>
      </c>
      <c r="AU310" s="147" t="s">
        <v>85</v>
      </c>
      <c r="AY310" s="17" t="s">
        <v>190</v>
      </c>
      <c r="BE310" s="148">
        <f>IF(N310="základní",J310,0)</f>
        <v>0</v>
      </c>
      <c r="BF310" s="148">
        <f>IF(N310="snížená",J310,0)</f>
        <v>0</v>
      </c>
      <c r="BG310" s="148">
        <f>IF(N310="zákl. přenesená",J310,0)</f>
        <v>0</v>
      </c>
      <c r="BH310" s="148">
        <f>IF(N310="sníž. přenesená",J310,0)</f>
        <v>0</v>
      </c>
      <c r="BI310" s="148">
        <f>IF(N310="nulová",J310,0)</f>
        <v>0</v>
      </c>
      <c r="BJ310" s="17" t="s">
        <v>83</v>
      </c>
      <c r="BK310" s="148">
        <f>ROUND(I310*H310,2)</f>
        <v>0</v>
      </c>
      <c r="BL310" s="17" t="s">
        <v>217</v>
      </c>
      <c r="BM310" s="147" t="s">
        <v>2361</v>
      </c>
    </row>
    <row r="311" spans="2:65" s="1" customFormat="1">
      <c r="B311" s="32"/>
      <c r="D311" s="149" t="s">
        <v>200</v>
      </c>
      <c r="F311" s="150" t="s">
        <v>2308</v>
      </c>
      <c r="I311" s="151"/>
      <c r="L311" s="32"/>
      <c r="M311" s="152"/>
      <c r="T311" s="56"/>
      <c r="AT311" s="17" t="s">
        <v>200</v>
      </c>
      <c r="AU311" s="17" t="s">
        <v>85</v>
      </c>
    </row>
    <row r="312" spans="2:65" s="1" customFormat="1" ht="24.2" customHeight="1">
      <c r="B312" s="32"/>
      <c r="C312" s="136" t="s">
        <v>918</v>
      </c>
      <c r="D312" s="136" t="s">
        <v>193</v>
      </c>
      <c r="E312" s="137" t="s">
        <v>2614</v>
      </c>
      <c r="F312" s="138" t="s">
        <v>2615</v>
      </c>
      <c r="G312" s="139" t="s">
        <v>435</v>
      </c>
      <c r="H312" s="140">
        <v>90</v>
      </c>
      <c r="I312" s="141"/>
      <c r="J312" s="142">
        <f>ROUND(I312*H312,2)</f>
        <v>0</v>
      </c>
      <c r="K312" s="138" t="s">
        <v>197</v>
      </c>
      <c r="L312" s="32"/>
      <c r="M312" s="143" t="s">
        <v>1</v>
      </c>
      <c r="N312" s="144" t="s">
        <v>41</v>
      </c>
      <c r="P312" s="145">
        <f>O312*H312</f>
        <v>0</v>
      </c>
      <c r="Q312" s="145">
        <v>0</v>
      </c>
      <c r="R312" s="145">
        <f>Q312*H312</f>
        <v>0</v>
      </c>
      <c r="S312" s="145">
        <v>0</v>
      </c>
      <c r="T312" s="146">
        <f>S312*H312</f>
        <v>0</v>
      </c>
      <c r="AR312" s="147" t="s">
        <v>217</v>
      </c>
      <c r="AT312" s="147" t="s">
        <v>193</v>
      </c>
      <c r="AU312" s="147" t="s">
        <v>85</v>
      </c>
      <c r="AY312" s="17" t="s">
        <v>190</v>
      </c>
      <c r="BE312" s="148">
        <f>IF(N312="základní",J312,0)</f>
        <v>0</v>
      </c>
      <c r="BF312" s="148">
        <f>IF(N312="snížená",J312,0)</f>
        <v>0</v>
      </c>
      <c r="BG312" s="148">
        <f>IF(N312="zákl. přenesená",J312,0)</f>
        <v>0</v>
      </c>
      <c r="BH312" s="148">
        <f>IF(N312="sníž. přenesená",J312,0)</f>
        <v>0</v>
      </c>
      <c r="BI312" s="148">
        <f>IF(N312="nulová",J312,0)</f>
        <v>0</v>
      </c>
      <c r="BJ312" s="17" t="s">
        <v>83</v>
      </c>
      <c r="BK312" s="148">
        <f>ROUND(I312*H312,2)</f>
        <v>0</v>
      </c>
      <c r="BL312" s="17" t="s">
        <v>217</v>
      </c>
      <c r="BM312" s="147" t="s">
        <v>2365</v>
      </c>
    </row>
    <row r="313" spans="2:65" s="1" customFormat="1">
      <c r="B313" s="32"/>
      <c r="D313" s="149" t="s">
        <v>200</v>
      </c>
      <c r="F313" s="150" t="s">
        <v>2616</v>
      </c>
      <c r="I313" s="151"/>
      <c r="L313" s="32"/>
      <c r="M313" s="152"/>
      <c r="T313" s="56"/>
      <c r="AT313" s="17" t="s">
        <v>200</v>
      </c>
      <c r="AU313" s="17" t="s">
        <v>85</v>
      </c>
    </row>
    <row r="314" spans="2:65" s="1" customFormat="1" ht="24.2" customHeight="1">
      <c r="B314" s="32"/>
      <c r="C314" s="136" t="s">
        <v>924</v>
      </c>
      <c r="D314" s="136" t="s">
        <v>193</v>
      </c>
      <c r="E314" s="137" t="s">
        <v>2309</v>
      </c>
      <c r="F314" s="138" t="s">
        <v>2310</v>
      </c>
      <c r="G314" s="139" t="s">
        <v>271</v>
      </c>
      <c r="H314" s="140">
        <v>1</v>
      </c>
      <c r="I314" s="141"/>
      <c r="J314" s="142">
        <f>ROUND(I314*H314,2)</f>
        <v>0</v>
      </c>
      <c r="K314" s="138" t="s">
        <v>197</v>
      </c>
      <c r="L314" s="32"/>
      <c r="M314" s="143" t="s">
        <v>1</v>
      </c>
      <c r="N314" s="144" t="s">
        <v>41</v>
      </c>
      <c r="P314" s="145">
        <f>O314*H314</f>
        <v>0</v>
      </c>
      <c r="Q314" s="145">
        <v>0</v>
      </c>
      <c r="R314" s="145">
        <f>Q314*H314</f>
        <v>0</v>
      </c>
      <c r="S314" s="145">
        <v>0</v>
      </c>
      <c r="T314" s="146">
        <f>S314*H314</f>
        <v>0</v>
      </c>
      <c r="AR314" s="147" t="s">
        <v>217</v>
      </c>
      <c r="AT314" s="147" t="s">
        <v>193</v>
      </c>
      <c r="AU314" s="147" t="s">
        <v>85</v>
      </c>
      <c r="AY314" s="17" t="s">
        <v>190</v>
      </c>
      <c r="BE314" s="148">
        <f>IF(N314="základní",J314,0)</f>
        <v>0</v>
      </c>
      <c r="BF314" s="148">
        <f>IF(N314="snížená",J314,0)</f>
        <v>0</v>
      </c>
      <c r="BG314" s="148">
        <f>IF(N314="zákl. přenesená",J314,0)</f>
        <v>0</v>
      </c>
      <c r="BH314" s="148">
        <f>IF(N314="sníž. přenesená",J314,0)</f>
        <v>0</v>
      </c>
      <c r="BI314" s="148">
        <f>IF(N314="nulová",J314,0)</f>
        <v>0</v>
      </c>
      <c r="BJ314" s="17" t="s">
        <v>83</v>
      </c>
      <c r="BK314" s="148">
        <f>ROUND(I314*H314,2)</f>
        <v>0</v>
      </c>
      <c r="BL314" s="17" t="s">
        <v>217</v>
      </c>
      <c r="BM314" s="147" t="s">
        <v>2368</v>
      </c>
    </row>
    <row r="315" spans="2:65" s="1" customFormat="1">
      <c r="B315" s="32"/>
      <c r="D315" s="149" t="s">
        <v>200</v>
      </c>
      <c r="F315" s="150" t="s">
        <v>2311</v>
      </c>
      <c r="I315" s="151"/>
      <c r="L315" s="32"/>
      <c r="M315" s="152"/>
      <c r="T315" s="56"/>
      <c r="AT315" s="17" t="s">
        <v>200</v>
      </c>
      <c r="AU315" s="17" t="s">
        <v>85</v>
      </c>
    </row>
    <row r="316" spans="2:65" s="1" customFormat="1" ht="24.2" customHeight="1">
      <c r="B316" s="32"/>
      <c r="C316" s="136" t="s">
        <v>928</v>
      </c>
      <c r="D316" s="136" t="s">
        <v>193</v>
      </c>
      <c r="E316" s="137" t="s">
        <v>2312</v>
      </c>
      <c r="F316" s="138" t="s">
        <v>2313</v>
      </c>
      <c r="G316" s="139" t="s">
        <v>435</v>
      </c>
      <c r="H316" s="140">
        <v>66</v>
      </c>
      <c r="I316" s="141"/>
      <c r="J316" s="142">
        <f>ROUND(I316*H316,2)</f>
        <v>0</v>
      </c>
      <c r="K316" s="138" t="s">
        <v>197</v>
      </c>
      <c r="L316" s="32"/>
      <c r="M316" s="143" t="s">
        <v>1</v>
      </c>
      <c r="N316" s="144" t="s">
        <v>41</v>
      </c>
      <c r="P316" s="145">
        <f>O316*H316</f>
        <v>0</v>
      </c>
      <c r="Q316" s="145">
        <v>0</v>
      </c>
      <c r="R316" s="145">
        <f>Q316*H316</f>
        <v>0</v>
      </c>
      <c r="S316" s="145">
        <v>0</v>
      </c>
      <c r="T316" s="146">
        <f>S316*H316</f>
        <v>0</v>
      </c>
      <c r="AR316" s="147" t="s">
        <v>217</v>
      </c>
      <c r="AT316" s="147" t="s">
        <v>193</v>
      </c>
      <c r="AU316" s="147" t="s">
        <v>85</v>
      </c>
      <c r="AY316" s="17" t="s">
        <v>190</v>
      </c>
      <c r="BE316" s="148">
        <f>IF(N316="základní",J316,0)</f>
        <v>0</v>
      </c>
      <c r="BF316" s="148">
        <f>IF(N316="snížená",J316,0)</f>
        <v>0</v>
      </c>
      <c r="BG316" s="148">
        <f>IF(N316="zákl. přenesená",J316,0)</f>
        <v>0</v>
      </c>
      <c r="BH316" s="148">
        <f>IF(N316="sníž. přenesená",J316,0)</f>
        <v>0</v>
      </c>
      <c r="BI316" s="148">
        <f>IF(N316="nulová",J316,0)</f>
        <v>0</v>
      </c>
      <c r="BJ316" s="17" t="s">
        <v>83</v>
      </c>
      <c r="BK316" s="148">
        <f>ROUND(I316*H316,2)</f>
        <v>0</v>
      </c>
      <c r="BL316" s="17" t="s">
        <v>217</v>
      </c>
      <c r="BM316" s="147" t="s">
        <v>2372</v>
      </c>
    </row>
    <row r="317" spans="2:65" s="1" customFormat="1">
      <c r="B317" s="32"/>
      <c r="D317" s="149" t="s">
        <v>200</v>
      </c>
      <c r="F317" s="150" t="s">
        <v>2314</v>
      </c>
      <c r="I317" s="151"/>
      <c r="L317" s="32"/>
      <c r="M317" s="152"/>
      <c r="T317" s="56"/>
      <c r="AT317" s="17" t="s">
        <v>200</v>
      </c>
      <c r="AU317" s="17" t="s">
        <v>85</v>
      </c>
    </row>
    <row r="318" spans="2:65" s="1" customFormat="1" ht="24.2" customHeight="1">
      <c r="B318" s="32"/>
      <c r="C318" s="136" t="s">
        <v>932</v>
      </c>
      <c r="D318" s="136" t="s">
        <v>193</v>
      </c>
      <c r="E318" s="137" t="s">
        <v>2617</v>
      </c>
      <c r="F318" s="138" t="s">
        <v>2618</v>
      </c>
      <c r="G318" s="139" t="s">
        <v>435</v>
      </c>
      <c r="H318" s="140">
        <v>66</v>
      </c>
      <c r="I318" s="141"/>
      <c r="J318" s="142">
        <f>ROUND(I318*H318,2)</f>
        <v>0</v>
      </c>
      <c r="K318" s="138" t="s">
        <v>197</v>
      </c>
      <c r="L318" s="32"/>
      <c r="M318" s="143" t="s">
        <v>1</v>
      </c>
      <c r="N318" s="144" t="s">
        <v>41</v>
      </c>
      <c r="P318" s="145">
        <f>O318*H318</f>
        <v>0</v>
      </c>
      <c r="Q318" s="145">
        <v>0</v>
      </c>
      <c r="R318" s="145">
        <f>Q318*H318</f>
        <v>0</v>
      </c>
      <c r="S318" s="145">
        <v>0</v>
      </c>
      <c r="T318" s="146">
        <f>S318*H318</f>
        <v>0</v>
      </c>
      <c r="AR318" s="147" t="s">
        <v>217</v>
      </c>
      <c r="AT318" s="147" t="s">
        <v>193</v>
      </c>
      <c r="AU318" s="147" t="s">
        <v>85</v>
      </c>
      <c r="AY318" s="17" t="s">
        <v>190</v>
      </c>
      <c r="BE318" s="148">
        <f>IF(N318="základní",J318,0)</f>
        <v>0</v>
      </c>
      <c r="BF318" s="148">
        <f>IF(N318="snížená",J318,0)</f>
        <v>0</v>
      </c>
      <c r="BG318" s="148">
        <f>IF(N318="zákl. přenesená",J318,0)</f>
        <v>0</v>
      </c>
      <c r="BH318" s="148">
        <f>IF(N318="sníž. přenesená",J318,0)</f>
        <v>0</v>
      </c>
      <c r="BI318" s="148">
        <f>IF(N318="nulová",J318,0)</f>
        <v>0</v>
      </c>
      <c r="BJ318" s="17" t="s">
        <v>83</v>
      </c>
      <c r="BK318" s="148">
        <f>ROUND(I318*H318,2)</f>
        <v>0</v>
      </c>
      <c r="BL318" s="17" t="s">
        <v>217</v>
      </c>
      <c r="BM318" s="147" t="s">
        <v>2375</v>
      </c>
    </row>
    <row r="319" spans="2:65" s="1" customFormat="1">
      <c r="B319" s="32"/>
      <c r="D319" s="149" t="s">
        <v>200</v>
      </c>
      <c r="F319" s="150" t="s">
        <v>2619</v>
      </c>
      <c r="I319" s="151"/>
      <c r="L319" s="32"/>
      <c r="M319" s="152"/>
      <c r="T319" s="56"/>
      <c r="AT319" s="17" t="s">
        <v>200</v>
      </c>
      <c r="AU319" s="17" t="s">
        <v>85</v>
      </c>
    </row>
    <row r="320" spans="2:65" s="1" customFormat="1" ht="24.2" customHeight="1">
      <c r="B320" s="32"/>
      <c r="C320" s="136" t="s">
        <v>936</v>
      </c>
      <c r="D320" s="136" t="s">
        <v>193</v>
      </c>
      <c r="E320" s="137" t="s">
        <v>2620</v>
      </c>
      <c r="F320" s="138" t="s">
        <v>2621</v>
      </c>
      <c r="G320" s="139" t="s">
        <v>271</v>
      </c>
      <c r="H320" s="140">
        <v>3</v>
      </c>
      <c r="I320" s="141"/>
      <c r="J320" s="142">
        <f>ROUND(I320*H320,2)</f>
        <v>0</v>
      </c>
      <c r="K320" s="138" t="s">
        <v>197</v>
      </c>
      <c r="L320" s="32"/>
      <c r="M320" s="143" t="s">
        <v>1</v>
      </c>
      <c r="N320" s="144" t="s">
        <v>41</v>
      </c>
      <c r="P320" s="145">
        <f>O320*H320</f>
        <v>0</v>
      </c>
      <c r="Q320" s="145">
        <v>0</v>
      </c>
      <c r="R320" s="145">
        <f>Q320*H320</f>
        <v>0</v>
      </c>
      <c r="S320" s="145">
        <v>0</v>
      </c>
      <c r="T320" s="146">
        <f>S320*H320</f>
        <v>0</v>
      </c>
      <c r="AR320" s="147" t="s">
        <v>217</v>
      </c>
      <c r="AT320" s="147" t="s">
        <v>193</v>
      </c>
      <c r="AU320" s="147" t="s">
        <v>85</v>
      </c>
      <c r="AY320" s="17" t="s">
        <v>190</v>
      </c>
      <c r="BE320" s="148">
        <f>IF(N320="základní",J320,0)</f>
        <v>0</v>
      </c>
      <c r="BF320" s="148">
        <f>IF(N320="snížená",J320,0)</f>
        <v>0</v>
      </c>
      <c r="BG320" s="148">
        <f>IF(N320="zákl. přenesená",J320,0)</f>
        <v>0</v>
      </c>
      <c r="BH320" s="148">
        <f>IF(N320="sníž. přenesená",J320,0)</f>
        <v>0</v>
      </c>
      <c r="BI320" s="148">
        <f>IF(N320="nulová",J320,0)</f>
        <v>0</v>
      </c>
      <c r="BJ320" s="17" t="s">
        <v>83</v>
      </c>
      <c r="BK320" s="148">
        <f>ROUND(I320*H320,2)</f>
        <v>0</v>
      </c>
      <c r="BL320" s="17" t="s">
        <v>217</v>
      </c>
      <c r="BM320" s="147" t="s">
        <v>2379</v>
      </c>
    </row>
    <row r="321" spans="2:65" s="1" customFormat="1">
      <c r="B321" s="32"/>
      <c r="D321" s="149" t="s">
        <v>200</v>
      </c>
      <c r="F321" s="150" t="s">
        <v>2622</v>
      </c>
      <c r="I321" s="151"/>
      <c r="L321" s="32"/>
      <c r="M321" s="152"/>
      <c r="T321" s="56"/>
      <c r="AT321" s="17" t="s">
        <v>200</v>
      </c>
      <c r="AU321" s="17" t="s">
        <v>85</v>
      </c>
    </row>
    <row r="322" spans="2:65" s="1" customFormat="1" ht="24.2" customHeight="1">
      <c r="B322" s="32"/>
      <c r="C322" s="136" t="s">
        <v>940</v>
      </c>
      <c r="D322" s="136" t="s">
        <v>193</v>
      </c>
      <c r="E322" s="137" t="s">
        <v>2373</v>
      </c>
      <c r="F322" s="138" t="s">
        <v>2374</v>
      </c>
      <c r="G322" s="139" t="s">
        <v>271</v>
      </c>
      <c r="H322" s="140">
        <v>1</v>
      </c>
      <c r="I322" s="141"/>
      <c r="J322" s="142">
        <f>ROUND(I322*H322,2)</f>
        <v>0</v>
      </c>
      <c r="K322" s="138" t="s">
        <v>197</v>
      </c>
      <c r="L322" s="32"/>
      <c r="M322" s="143" t="s">
        <v>1</v>
      </c>
      <c r="N322" s="144" t="s">
        <v>41</v>
      </c>
      <c r="P322" s="145">
        <f>O322*H322</f>
        <v>0</v>
      </c>
      <c r="Q322" s="145">
        <v>0</v>
      </c>
      <c r="R322" s="145">
        <f>Q322*H322</f>
        <v>0</v>
      </c>
      <c r="S322" s="145">
        <v>0</v>
      </c>
      <c r="T322" s="146">
        <f>S322*H322</f>
        <v>0</v>
      </c>
      <c r="AR322" s="147" t="s">
        <v>217</v>
      </c>
      <c r="AT322" s="147" t="s">
        <v>193</v>
      </c>
      <c r="AU322" s="147" t="s">
        <v>85</v>
      </c>
      <c r="AY322" s="17" t="s">
        <v>190</v>
      </c>
      <c r="BE322" s="148">
        <f>IF(N322="základní",J322,0)</f>
        <v>0</v>
      </c>
      <c r="BF322" s="148">
        <f>IF(N322="snížená",J322,0)</f>
        <v>0</v>
      </c>
      <c r="BG322" s="148">
        <f>IF(N322="zákl. přenesená",J322,0)</f>
        <v>0</v>
      </c>
      <c r="BH322" s="148">
        <f>IF(N322="sníž. přenesená",J322,0)</f>
        <v>0</v>
      </c>
      <c r="BI322" s="148">
        <f>IF(N322="nulová",J322,0)</f>
        <v>0</v>
      </c>
      <c r="BJ322" s="17" t="s">
        <v>83</v>
      </c>
      <c r="BK322" s="148">
        <f>ROUND(I322*H322,2)</f>
        <v>0</v>
      </c>
      <c r="BL322" s="17" t="s">
        <v>217</v>
      </c>
      <c r="BM322" s="147" t="s">
        <v>2383</v>
      </c>
    </row>
    <row r="323" spans="2:65" s="1" customFormat="1">
      <c r="B323" s="32"/>
      <c r="D323" s="149" t="s">
        <v>200</v>
      </c>
      <c r="F323" s="150" t="s">
        <v>2376</v>
      </c>
      <c r="I323" s="151"/>
      <c r="L323" s="32"/>
      <c r="M323" s="152"/>
      <c r="T323" s="56"/>
      <c r="AT323" s="17" t="s">
        <v>200</v>
      </c>
      <c r="AU323" s="17" t="s">
        <v>85</v>
      </c>
    </row>
    <row r="324" spans="2:65" s="1" customFormat="1" ht="16.5" customHeight="1">
      <c r="B324" s="32"/>
      <c r="C324" s="136" t="s">
        <v>944</v>
      </c>
      <c r="D324" s="136" t="s">
        <v>193</v>
      </c>
      <c r="E324" s="137" t="s">
        <v>2623</v>
      </c>
      <c r="F324" s="138" t="s">
        <v>2624</v>
      </c>
      <c r="G324" s="139" t="s">
        <v>271</v>
      </c>
      <c r="H324" s="140">
        <v>5</v>
      </c>
      <c r="I324" s="141"/>
      <c r="J324" s="142">
        <f>ROUND(I324*H324,2)</f>
        <v>0</v>
      </c>
      <c r="K324" s="138" t="s">
        <v>197</v>
      </c>
      <c r="L324" s="32"/>
      <c r="M324" s="143" t="s">
        <v>1</v>
      </c>
      <c r="N324" s="144" t="s">
        <v>41</v>
      </c>
      <c r="P324" s="145">
        <f>O324*H324</f>
        <v>0</v>
      </c>
      <c r="Q324" s="145">
        <v>0</v>
      </c>
      <c r="R324" s="145">
        <f>Q324*H324</f>
        <v>0</v>
      </c>
      <c r="S324" s="145">
        <v>0</v>
      </c>
      <c r="T324" s="146">
        <f>S324*H324</f>
        <v>0</v>
      </c>
      <c r="AR324" s="147" t="s">
        <v>217</v>
      </c>
      <c r="AT324" s="147" t="s">
        <v>193</v>
      </c>
      <c r="AU324" s="147" t="s">
        <v>85</v>
      </c>
      <c r="AY324" s="17" t="s">
        <v>190</v>
      </c>
      <c r="BE324" s="148">
        <f>IF(N324="základní",J324,0)</f>
        <v>0</v>
      </c>
      <c r="BF324" s="148">
        <f>IF(N324="snížená",J324,0)</f>
        <v>0</v>
      </c>
      <c r="BG324" s="148">
        <f>IF(N324="zákl. přenesená",J324,0)</f>
        <v>0</v>
      </c>
      <c r="BH324" s="148">
        <f>IF(N324="sníž. přenesená",J324,0)</f>
        <v>0</v>
      </c>
      <c r="BI324" s="148">
        <f>IF(N324="nulová",J324,0)</f>
        <v>0</v>
      </c>
      <c r="BJ324" s="17" t="s">
        <v>83</v>
      </c>
      <c r="BK324" s="148">
        <f>ROUND(I324*H324,2)</f>
        <v>0</v>
      </c>
      <c r="BL324" s="17" t="s">
        <v>217</v>
      </c>
      <c r="BM324" s="147" t="s">
        <v>2387</v>
      </c>
    </row>
    <row r="325" spans="2:65" s="1" customFormat="1">
      <c r="B325" s="32"/>
      <c r="D325" s="149" t="s">
        <v>200</v>
      </c>
      <c r="F325" s="150" t="s">
        <v>2625</v>
      </c>
      <c r="I325" s="151"/>
      <c r="L325" s="32"/>
      <c r="M325" s="152"/>
      <c r="T325" s="56"/>
      <c r="AT325" s="17" t="s">
        <v>200</v>
      </c>
      <c r="AU325" s="17" t="s">
        <v>85</v>
      </c>
    </row>
    <row r="326" spans="2:65" s="1" customFormat="1" ht="24.2" customHeight="1">
      <c r="B326" s="32"/>
      <c r="C326" s="183" t="s">
        <v>948</v>
      </c>
      <c r="D326" s="183" t="s">
        <v>615</v>
      </c>
      <c r="E326" s="184" t="s">
        <v>2626</v>
      </c>
      <c r="F326" s="185" t="s">
        <v>2627</v>
      </c>
      <c r="G326" s="186" t="s">
        <v>271</v>
      </c>
      <c r="H326" s="187">
        <v>5</v>
      </c>
      <c r="I326" s="188"/>
      <c r="J326" s="189">
        <f>ROUND(I326*H326,2)</f>
        <v>0</v>
      </c>
      <c r="K326" s="185" t="s">
        <v>197</v>
      </c>
      <c r="L326" s="190"/>
      <c r="M326" s="191" t="s">
        <v>1</v>
      </c>
      <c r="N326" s="192" t="s">
        <v>41</v>
      </c>
      <c r="P326" s="145">
        <f>O326*H326</f>
        <v>0</v>
      </c>
      <c r="Q326" s="145">
        <v>0</v>
      </c>
      <c r="R326" s="145">
        <f>Q326*H326</f>
        <v>0</v>
      </c>
      <c r="S326" s="145">
        <v>0</v>
      </c>
      <c r="T326" s="146">
        <f>S326*H326</f>
        <v>0</v>
      </c>
      <c r="AR326" s="147" t="s">
        <v>500</v>
      </c>
      <c r="AT326" s="147" t="s">
        <v>615</v>
      </c>
      <c r="AU326" s="147" t="s">
        <v>85</v>
      </c>
      <c r="AY326" s="17" t="s">
        <v>190</v>
      </c>
      <c r="BE326" s="148">
        <f>IF(N326="základní",J326,0)</f>
        <v>0</v>
      </c>
      <c r="BF326" s="148">
        <f>IF(N326="snížená",J326,0)</f>
        <v>0</v>
      </c>
      <c r="BG326" s="148">
        <f>IF(N326="zákl. přenesená",J326,0)</f>
        <v>0</v>
      </c>
      <c r="BH326" s="148">
        <f>IF(N326="sníž. přenesená",J326,0)</f>
        <v>0</v>
      </c>
      <c r="BI326" s="148">
        <f>IF(N326="nulová",J326,0)</f>
        <v>0</v>
      </c>
      <c r="BJ326" s="17" t="s">
        <v>83</v>
      </c>
      <c r="BK326" s="148">
        <f>ROUND(I326*H326,2)</f>
        <v>0</v>
      </c>
      <c r="BL326" s="17" t="s">
        <v>217</v>
      </c>
      <c r="BM326" s="147" t="s">
        <v>2391</v>
      </c>
    </row>
    <row r="327" spans="2:65" s="1" customFormat="1" ht="16.5" customHeight="1">
      <c r="B327" s="32"/>
      <c r="C327" s="136" t="s">
        <v>954</v>
      </c>
      <c r="D327" s="136" t="s">
        <v>193</v>
      </c>
      <c r="E327" s="137" t="s">
        <v>2628</v>
      </c>
      <c r="F327" s="138" t="s">
        <v>2629</v>
      </c>
      <c r="G327" s="139" t="s">
        <v>271</v>
      </c>
      <c r="H327" s="140">
        <v>5</v>
      </c>
      <c r="I327" s="141"/>
      <c r="J327" s="142">
        <f>ROUND(I327*H327,2)</f>
        <v>0</v>
      </c>
      <c r="K327" s="138" t="s">
        <v>197</v>
      </c>
      <c r="L327" s="32"/>
      <c r="M327" s="143" t="s">
        <v>1</v>
      </c>
      <c r="N327" s="144" t="s">
        <v>41</v>
      </c>
      <c r="P327" s="145">
        <f>O327*H327</f>
        <v>0</v>
      </c>
      <c r="Q327" s="145">
        <v>0</v>
      </c>
      <c r="R327" s="145">
        <f>Q327*H327</f>
        <v>0</v>
      </c>
      <c r="S327" s="145">
        <v>0</v>
      </c>
      <c r="T327" s="146">
        <f>S327*H327</f>
        <v>0</v>
      </c>
      <c r="AR327" s="147" t="s">
        <v>217</v>
      </c>
      <c r="AT327" s="147" t="s">
        <v>193</v>
      </c>
      <c r="AU327" s="147" t="s">
        <v>85</v>
      </c>
      <c r="AY327" s="17" t="s">
        <v>190</v>
      </c>
      <c r="BE327" s="148">
        <f>IF(N327="základní",J327,0)</f>
        <v>0</v>
      </c>
      <c r="BF327" s="148">
        <f>IF(N327="snížená",J327,0)</f>
        <v>0</v>
      </c>
      <c r="BG327" s="148">
        <f>IF(N327="zákl. přenesená",J327,0)</f>
        <v>0</v>
      </c>
      <c r="BH327" s="148">
        <f>IF(N327="sníž. přenesená",J327,0)</f>
        <v>0</v>
      </c>
      <c r="BI327" s="148">
        <f>IF(N327="nulová",J327,0)</f>
        <v>0</v>
      </c>
      <c r="BJ327" s="17" t="s">
        <v>83</v>
      </c>
      <c r="BK327" s="148">
        <f>ROUND(I327*H327,2)</f>
        <v>0</v>
      </c>
      <c r="BL327" s="17" t="s">
        <v>217</v>
      </c>
      <c r="BM327" s="147" t="s">
        <v>2396</v>
      </c>
    </row>
    <row r="328" spans="2:65" s="1" customFormat="1">
      <c r="B328" s="32"/>
      <c r="D328" s="149" t="s">
        <v>200</v>
      </c>
      <c r="F328" s="150" t="s">
        <v>2630</v>
      </c>
      <c r="I328" s="151"/>
      <c r="L328" s="32"/>
      <c r="M328" s="152"/>
      <c r="T328" s="56"/>
      <c r="AT328" s="17" t="s">
        <v>200</v>
      </c>
      <c r="AU328" s="17" t="s">
        <v>85</v>
      </c>
    </row>
    <row r="329" spans="2:65" s="1" customFormat="1" ht="16.5" customHeight="1">
      <c r="B329" s="32"/>
      <c r="C329" s="183" t="s">
        <v>971</v>
      </c>
      <c r="D329" s="183" t="s">
        <v>615</v>
      </c>
      <c r="E329" s="184" t="s">
        <v>2631</v>
      </c>
      <c r="F329" s="185" t="s">
        <v>2632</v>
      </c>
      <c r="G329" s="186" t="s">
        <v>271</v>
      </c>
      <c r="H329" s="187">
        <v>5</v>
      </c>
      <c r="I329" s="188"/>
      <c r="J329" s="189">
        <f>ROUND(I329*H329,2)</f>
        <v>0</v>
      </c>
      <c r="K329" s="185" t="s">
        <v>197</v>
      </c>
      <c r="L329" s="190"/>
      <c r="M329" s="191" t="s">
        <v>1</v>
      </c>
      <c r="N329" s="192" t="s">
        <v>41</v>
      </c>
      <c r="P329" s="145">
        <f>O329*H329</f>
        <v>0</v>
      </c>
      <c r="Q329" s="145">
        <v>0</v>
      </c>
      <c r="R329" s="145">
        <f>Q329*H329</f>
        <v>0</v>
      </c>
      <c r="S329" s="145">
        <v>0</v>
      </c>
      <c r="T329" s="146">
        <f>S329*H329</f>
        <v>0</v>
      </c>
      <c r="AR329" s="147" t="s">
        <v>500</v>
      </c>
      <c r="AT329" s="147" t="s">
        <v>615</v>
      </c>
      <c r="AU329" s="147" t="s">
        <v>85</v>
      </c>
      <c r="AY329" s="17" t="s">
        <v>190</v>
      </c>
      <c r="BE329" s="148">
        <f>IF(N329="základní",J329,0)</f>
        <v>0</v>
      </c>
      <c r="BF329" s="148">
        <f>IF(N329="snížená",J329,0)</f>
        <v>0</v>
      </c>
      <c r="BG329" s="148">
        <f>IF(N329="zákl. přenesená",J329,0)</f>
        <v>0</v>
      </c>
      <c r="BH329" s="148">
        <f>IF(N329="sníž. přenesená",J329,0)</f>
        <v>0</v>
      </c>
      <c r="BI329" s="148">
        <f>IF(N329="nulová",J329,0)</f>
        <v>0</v>
      </c>
      <c r="BJ329" s="17" t="s">
        <v>83</v>
      </c>
      <c r="BK329" s="148">
        <f>ROUND(I329*H329,2)</f>
        <v>0</v>
      </c>
      <c r="BL329" s="17" t="s">
        <v>217</v>
      </c>
      <c r="BM329" s="147" t="s">
        <v>2402</v>
      </c>
    </row>
    <row r="330" spans="2:65" s="1" customFormat="1" ht="24.2" customHeight="1">
      <c r="B330" s="32"/>
      <c r="C330" s="136" t="s">
        <v>976</v>
      </c>
      <c r="D330" s="136" t="s">
        <v>193</v>
      </c>
      <c r="E330" s="137" t="s">
        <v>2633</v>
      </c>
      <c r="F330" s="138" t="s">
        <v>2634</v>
      </c>
      <c r="G330" s="139" t="s">
        <v>271</v>
      </c>
      <c r="H330" s="140">
        <v>5</v>
      </c>
      <c r="I330" s="141"/>
      <c r="J330" s="142">
        <f>ROUND(I330*H330,2)</f>
        <v>0</v>
      </c>
      <c r="K330" s="138" t="s">
        <v>197</v>
      </c>
      <c r="L330" s="32"/>
      <c r="M330" s="143" t="s">
        <v>1</v>
      </c>
      <c r="N330" s="144" t="s">
        <v>41</v>
      </c>
      <c r="P330" s="145">
        <f>O330*H330</f>
        <v>0</v>
      </c>
      <c r="Q330" s="145">
        <v>0</v>
      </c>
      <c r="R330" s="145">
        <f>Q330*H330</f>
        <v>0</v>
      </c>
      <c r="S330" s="145">
        <v>0</v>
      </c>
      <c r="T330" s="146">
        <f>S330*H330</f>
        <v>0</v>
      </c>
      <c r="AR330" s="147" t="s">
        <v>217</v>
      </c>
      <c r="AT330" s="147" t="s">
        <v>193</v>
      </c>
      <c r="AU330" s="147" t="s">
        <v>85</v>
      </c>
      <c r="AY330" s="17" t="s">
        <v>190</v>
      </c>
      <c r="BE330" s="148">
        <f>IF(N330="základní",J330,0)</f>
        <v>0</v>
      </c>
      <c r="BF330" s="148">
        <f>IF(N330="snížená",J330,0)</f>
        <v>0</v>
      </c>
      <c r="BG330" s="148">
        <f>IF(N330="zákl. přenesená",J330,0)</f>
        <v>0</v>
      </c>
      <c r="BH330" s="148">
        <f>IF(N330="sníž. přenesená",J330,0)</f>
        <v>0</v>
      </c>
      <c r="BI330" s="148">
        <f>IF(N330="nulová",J330,0)</f>
        <v>0</v>
      </c>
      <c r="BJ330" s="17" t="s">
        <v>83</v>
      </c>
      <c r="BK330" s="148">
        <f>ROUND(I330*H330,2)</f>
        <v>0</v>
      </c>
      <c r="BL330" s="17" t="s">
        <v>217</v>
      </c>
      <c r="BM330" s="147" t="s">
        <v>2407</v>
      </c>
    </row>
    <row r="331" spans="2:65" s="1" customFormat="1">
      <c r="B331" s="32"/>
      <c r="D331" s="149" t="s">
        <v>200</v>
      </c>
      <c r="F331" s="150" t="s">
        <v>2635</v>
      </c>
      <c r="I331" s="151"/>
      <c r="L331" s="32"/>
      <c r="M331" s="152"/>
      <c r="T331" s="56"/>
      <c r="AT331" s="17" t="s">
        <v>200</v>
      </c>
      <c r="AU331" s="17" t="s">
        <v>85</v>
      </c>
    </row>
    <row r="332" spans="2:65" s="1" customFormat="1" ht="16.5" customHeight="1">
      <c r="B332" s="32"/>
      <c r="C332" s="136" t="s">
        <v>981</v>
      </c>
      <c r="D332" s="136" t="s">
        <v>193</v>
      </c>
      <c r="E332" s="137" t="s">
        <v>2636</v>
      </c>
      <c r="F332" s="138" t="s">
        <v>2637</v>
      </c>
      <c r="G332" s="139" t="s">
        <v>435</v>
      </c>
      <c r="H332" s="140">
        <v>90</v>
      </c>
      <c r="I332" s="141"/>
      <c r="J332" s="142">
        <f>ROUND(I332*H332,2)</f>
        <v>0</v>
      </c>
      <c r="K332" s="138" t="s">
        <v>197</v>
      </c>
      <c r="L332" s="32"/>
      <c r="M332" s="143" t="s">
        <v>1</v>
      </c>
      <c r="N332" s="144" t="s">
        <v>41</v>
      </c>
      <c r="P332" s="145">
        <f>O332*H332</f>
        <v>0</v>
      </c>
      <c r="Q332" s="145">
        <v>0</v>
      </c>
      <c r="R332" s="145">
        <f>Q332*H332</f>
        <v>0</v>
      </c>
      <c r="S332" s="145">
        <v>0</v>
      </c>
      <c r="T332" s="146">
        <f>S332*H332</f>
        <v>0</v>
      </c>
      <c r="AR332" s="147" t="s">
        <v>217</v>
      </c>
      <c r="AT332" s="147" t="s">
        <v>193</v>
      </c>
      <c r="AU332" s="147" t="s">
        <v>85</v>
      </c>
      <c r="AY332" s="17" t="s">
        <v>190</v>
      </c>
      <c r="BE332" s="148">
        <f>IF(N332="základní",J332,0)</f>
        <v>0</v>
      </c>
      <c r="BF332" s="148">
        <f>IF(N332="snížená",J332,0)</f>
        <v>0</v>
      </c>
      <c r="BG332" s="148">
        <f>IF(N332="zákl. přenesená",J332,0)</f>
        <v>0</v>
      </c>
      <c r="BH332" s="148">
        <f>IF(N332="sníž. přenesená",J332,0)</f>
        <v>0</v>
      </c>
      <c r="BI332" s="148">
        <f>IF(N332="nulová",J332,0)</f>
        <v>0</v>
      </c>
      <c r="BJ332" s="17" t="s">
        <v>83</v>
      </c>
      <c r="BK332" s="148">
        <f>ROUND(I332*H332,2)</f>
        <v>0</v>
      </c>
      <c r="BL332" s="17" t="s">
        <v>217</v>
      </c>
      <c r="BM332" s="147" t="s">
        <v>2412</v>
      </c>
    </row>
    <row r="333" spans="2:65" s="1" customFormat="1">
      <c r="B333" s="32"/>
      <c r="D333" s="149" t="s">
        <v>200</v>
      </c>
      <c r="F333" s="150" t="s">
        <v>2638</v>
      </c>
      <c r="I333" s="151"/>
      <c r="L333" s="32"/>
      <c r="M333" s="152"/>
      <c r="T333" s="56"/>
      <c r="AT333" s="17" t="s">
        <v>200</v>
      </c>
      <c r="AU333" s="17" t="s">
        <v>85</v>
      </c>
    </row>
    <row r="334" spans="2:65" s="1" customFormat="1" ht="16.5" customHeight="1">
      <c r="B334" s="32"/>
      <c r="C334" s="136" t="s">
        <v>986</v>
      </c>
      <c r="D334" s="136" t="s">
        <v>193</v>
      </c>
      <c r="E334" s="137" t="s">
        <v>2639</v>
      </c>
      <c r="F334" s="138" t="s">
        <v>2640</v>
      </c>
      <c r="G334" s="139" t="s">
        <v>435</v>
      </c>
      <c r="H334" s="140">
        <v>66</v>
      </c>
      <c r="I334" s="141"/>
      <c r="J334" s="142">
        <f>ROUND(I334*H334,2)</f>
        <v>0</v>
      </c>
      <c r="K334" s="138" t="s">
        <v>197</v>
      </c>
      <c r="L334" s="32"/>
      <c r="M334" s="143" t="s">
        <v>1</v>
      </c>
      <c r="N334" s="144" t="s">
        <v>41</v>
      </c>
      <c r="P334" s="145">
        <f>O334*H334</f>
        <v>0</v>
      </c>
      <c r="Q334" s="145">
        <v>0</v>
      </c>
      <c r="R334" s="145">
        <f>Q334*H334</f>
        <v>0</v>
      </c>
      <c r="S334" s="145">
        <v>0</v>
      </c>
      <c r="T334" s="146">
        <f>S334*H334</f>
        <v>0</v>
      </c>
      <c r="AR334" s="147" t="s">
        <v>217</v>
      </c>
      <c r="AT334" s="147" t="s">
        <v>193</v>
      </c>
      <c r="AU334" s="147" t="s">
        <v>85</v>
      </c>
      <c r="AY334" s="17" t="s">
        <v>190</v>
      </c>
      <c r="BE334" s="148">
        <f>IF(N334="základní",J334,0)</f>
        <v>0</v>
      </c>
      <c r="BF334" s="148">
        <f>IF(N334="snížená",J334,0)</f>
        <v>0</v>
      </c>
      <c r="BG334" s="148">
        <f>IF(N334="zákl. přenesená",J334,0)</f>
        <v>0</v>
      </c>
      <c r="BH334" s="148">
        <f>IF(N334="sníž. přenesená",J334,0)</f>
        <v>0</v>
      </c>
      <c r="BI334" s="148">
        <f>IF(N334="nulová",J334,0)</f>
        <v>0</v>
      </c>
      <c r="BJ334" s="17" t="s">
        <v>83</v>
      </c>
      <c r="BK334" s="148">
        <f>ROUND(I334*H334,2)</f>
        <v>0</v>
      </c>
      <c r="BL334" s="17" t="s">
        <v>217</v>
      </c>
      <c r="BM334" s="147" t="s">
        <v>2416</v>
      </c>
    </row>
    <row r="335" spans="2:65" s="1" customFormat="1">
      <c r="B335" s="32"/>
      <c r="D335" s="149" t="s">
        <v>200</v>
      </c>
      <c r="F335" s="150" t="s">
        <v>2641</v>
      </c>
      <c r="I335" s="151"/>
      <c r="L335" s="32"/>
      <c r="M335" s="152"/>
      <c r="T335" s="56"/>
      <c r="AT335" s="17" t="s">
        <v>200</v>
      </c>
      <c r="AU335" s="17" t="s">
        <v>85</v>
      </c>
    </row>
    <row r="336" spans="2:65" s="1" customFormat="1" ht="21.75" customHeight="1">
      <c r="B336" s="32"/>
      <c r="C336" s="136" t="s">
        <v>991</v>
      </c>
      <c r="D336" s="136" t="s">
        <v>193</v>
      </c>
      <c r="E336" s="137" t="s">
        <v>2642</v>
      </c>
      <c r="F336" s="138" t="s">
        <v>2643</v>
      </c>
      <c r="G336" s="139" t="s">
        <v>435</v>
      </c>
      <c r="H336" s="140">
        <v>156</v>
      </c>
      <c r="I336" s="141"/>
      <c r="J336" s="142">
        <f>ROUND(I336*H336,2)</f>
        <v>0</v>
      </c>
      <c r="K336" s="138" t="s">
        <v>197</v>
      </c>
      <c r="L336" s="32"/>
      <c r="M336" s="143" t="s">
        <v>1</v>
      </c>
      <c r="N336" s="144" t="s">
        <v>41</v>
      </c>
      <c r="P336" s="145">
        <f>O336*H336</f>
        <v>0</v>
      </c>
      <c r="Q336" s="145">
        <v>0</v>
      </c>
      <c r="R336" s="145">
        <f>Q336*H336</f>
        <v>0</v>
      </c>
      <c r="S336" s="145">
        <v>0</v>
      </c>
      <c r="T336" s="146">
        <f>S336*H336</f>
        <v>0</v>
      </c>
      <c r="AR336" s="147" t="s">
        <v>217</v>
      </c>
      <c r="AT336" s="147" t="s">
        <v>193</v>
      </c>
      <c r="AU336" s="147" t="s">
        <v>85</v>
      </c>
      <c r="AY336" s="17" t="s">
        <v>190</v>
      </c>
      <c r="BE336" s="148">
        <f>IF(N336="základní",J336,0)</f>
        <v>0</v>
      </c>
      <c r="BF336" s="148">
        <f>IF(N336="snížená",J336,0)</f>
        <v>0</v>
      </c>
      <c r="BG336" s="148">
        <f>IF(N336="zákl. přenesená",J336,0)</f>
        <v>0</v>
      </c>
      <c r="BH336" s="148">
        <f>IF(N336="sníž. přenesená",J336,0)</f>
        <v>0</v>
      </c>
      <c r="BI336" s="148">
        <f>IF(N336="nulová",J336,0)</f>
        <v>0</v>
      </c>
      <c r="BJ336" s="17" t="s">
        <v>83</v>
      </c>
      <c r="BK336" s="148">
        <f>ROUND(I336*H336,2)</f>
        <v>0</v>
      </c>
      <c r="BL336" s="17" t="s">
        <v>217</v>
      </c>
      <c r="BM336" s="147" t="s">
        <v>2421</v>
      </c>
    </row>
    <row r="337" spans="2:65" s="1" customFormat="1">
      <c r="B337" s="32"/>
      <c r="D337" s="149" t="s">
        <v>200</v>
      </c>
      <c r="F337" s="150" t="s">
        <v>2644</v>
      </c>
      <c r="I337" s="151"/>
      <c r="L337" s="32"/>
      <c r="M337" s="152"/>
      <c r="T337" s="56"/>
      <c r="AT337" s="17" t="s">
        <v>200</v>
      </c>
      <c r="AU337" s="17" t="s">
        <v>85</v>
      </c>
    </row>
    <row r="338" spans="2:65" s="12" customFormat="1">
      <c r="B338" s="160"/>
      <c r="D338" s="153" t="s">
        <v>256</v>
      </c>
      <c r="E338" s="161" t="s">
        <v>1</v>
      </c>
      <c r="F338" s="162" t="s">
        <v>2645</v>
      </c>
      <c r="H338" s="163">
        <v>156</v>
      </c>
      <c r="I338" s="164"/>
      <c r="L338" s="160"/>
      <c r="M338" s="165"/>
      <c r="T338" s="166"/>
      <c r="AT338" s="161" t="s">
        <v>256</v>
      </c>
      <c r="AU338" s="161" t="s">
        <v>85</v>
      </c>
      <c r="AV338" s="12" t="s">
        <v>85</v>
      </c>
      <c r="AW338" s="12" t="s">
        <v>32</v>
      </c>
      <c r="AX338" s="12" t="s">
        <v>76</v>
      </c>
      <c r="AY338" s="161" t="s">
        <v>190</v>
      </c>
    </row>
    <row r="339" spans="2:65" s="14" customFormat="1">
      <c r="B339" s="173"/>
      <c r="D339" s="153" t="s">
        <v>256</v>
      </c>
      <c r="E339" s="174" t="s">
        <v>1</v>
      </c>
      <c r="F339" s="175" t="s">
        <v>267</v>
      </c>
      <c r="H339" s="176">
        <v>156</v>
      </c>
      <c r="I339" s="177"/>
      <c r="L339" s="173"/>
      <c r="M339" s="178"/>
      <c r="T339" s="179"/>
      <c r="AT339" s="174" t="s">
        <v>256</v>
      </c>
      <c r="AU339" s="174" t="s">
        <v>85</v>
      </c>
      <c r="AV339" s="14" t="s">
        <v>217</v>
      </c>
      <c r="AW339" s="14" t="s">
        <v>32</v>
      </c>
      <c r="AX339" s="14" t="s">
        <v>83</v>
      </c>
      <c r="AY339" s="174" t="s">
        <v>190</v>
      </c>
    </row>
    <row r="340" spans="2:65" s="1" customFormat="1" ht="24.2" customHeight="1">
      <c r="B340" s="32"/>
      <c r="C340" s="136" t="s">
        <v>997</v>
      </c>
      <c r="D340" s="136" t="s">
        <v>193</v>
      </c>
      <c r="E340" s="137" t="s">
        <v>2400</v>
      </c>
      <c r="F340" s="138" t="s">
        <v>2401</v>
      </c>
      <c r="G340" s="139" t="s">
        <v>284</v>
      </c>
      <c r="H340" s="140">
        <v>0.35299999999999998</v>
      </c>
      <c r="I340" s="141"/>
      <c r="J340" s="142">
        <f>ROUND(I340*H340,2)</f>
        <v>0</v>
      </c>
      <c r="K340" s="138" t="s">
        <v>197</v>
      </c>
      <c r="L340" s="32"/>
      <c r="M340" s="143" t="s">
        <v>1</v>
      </c>
      <c r="N340" s="144" t="s">
        <v>41</v>
      </c>
      <c r="P340" s="145">
        <f>O340*H340</f>
        <v>0</v>
      </c>
      <c r="Q340" s="145">
        <v>0</v>
      </c>
      <c r="R340" s="145">
        <f>Q340*H340</f>
        <v>0</v>
      </c>
      <c r="S340" s="145">
        <v>0</v>
      </c>
      <c r="T340" s="146">
        <f>S340*H340</f>
        <v>0</v>
      </c>
      <c r="AR340" s="147" t="s">
        <v>217</v>
      </c>
      <c r="AT340" s="147" t="s">
        <v>193</v>
      </c>
      <c r="AU340" s="147" t="s">
        <v>85</v>
      </c>
      <c r="AY340" s="17" t="s">
        <v>190</v>
      </c>
      <c r="BE340" s="148">
        <f>IF(N340="základní",J340,0)</f>
        <v>0</v>
      </c>
      <c r="BF340" s="148">
        <f>IF(N340="snížená",J340,0)</f>
        <v>0</v>
      </c>
      <c r="BG340" s="148">
        <f>IF(N340="zákl. přenesená",J340,0)</f>
        <v>0</v>
      </c>
      <c r="BH340" s="148">
        <f>IF(N340="sníž. přenesená",J340,0)</f>
        <v>0</v>
      </c>
      <c r="BI340" s="148">
        <f>IF(N340="nulová",J340,0)</f>
        <v>0</v>
      </c>
      <c r="BJ340" s="17" t="s">
        <v>83</v>
      </c>
      <c r="BK340" s="148">
        <f>ROUND(I340*H340,2)</f>
        <v>0</v>
      </c>
      <c r="BL340" s="17" t="s">
        <v>217</v>
      </c>
      <c r="BM340" s="147" t="s">
        <v>102</v>
      </c>
    </row>
    <row r="341" spans="2:65" s="1" customFormat="1">
      <c r="B341" s="32"/>
      <c r="D341" s="149" t="s">
        <v>200</v>
      </c>
      <c r="F341" s="150" t="s">
        <v>2403</v>
      </c>
      <c r="I341" s="151"/>
      <c r="L341" s="32"/>
      <c r="M341" s="152"/>
      <c r="T341" s="56"/>
      <c r="AT341" s="17" t="s">
        <v>200</v>
      </c>
      <c r="AU341" s="17" t="s">
        <v>85</v>
      </c>
    </row>
    <row r="342" spans="2:65" s="12" customFormat="1">
      <c r="B342" s="160"/>
      <c r="D342" s="153" t="s">
        <v>256</v>
      </c>
      <c r="E342" s="161" t="s">
        <v>1</v>
      </c>
      <c r="F342" s="162" t="s">
        <v>2646</v>
      </c>
      <c r="H342" s="163">
        <v>0.35299999999999998</v>
      </c>
      <c r="I342" s="164"/>
      <c r="L342" s="160"/>
      <c r="M342" s="165"/>
      <c r="T342" s="166"/>
      <c r="AT342" s="161" t="s">
        <v>256</v>
      </c>
      <c r="AU342" s="161" t="s">
        <v>85</v>
      </c>
      <c r="AV342" s="12" t="s">
        <v>85</v>
      </c>
      <c r="AW342" s="12" t="s">
        <v>32</v>
      </c>
      <c r="AX342" s="12" t="s">
        <v>76</v>
      </c>
      <c r="AY342" s="161" t="s">
        <v>190</v>
      </c>
    </row>
    <row r="343" spans="2:65" s="14" customFormat="1">
      <c r="B343" s="173"/>
      <c r="D343" s="153" t="s">
        <v>256</v>
      </c>
      <c r="E343" s="174" t="s">
        <v>1</v>
      </c>
      <c r="F343" s="175" t="s">
        <v>267</v>
      </c>
      <c r="H343" s="176">
        <v>0.35299999999999998</v>
      </c>
      <c r="I343" s="177"/>
      <c r="L343" s="173"/>
      <c r="M343" s="178"/>
      <c r="T343" s="179"/>
      <c r="AT343" s="174" t="s">
        <v>256</v>
      </c>
      <c r="AU343" s="174" t="s">
        <v>85</v>
      </c>
      <c r="AV343" s="14" t="s">
        <v>217</v>
      </c>
      <c r="AW343" s="14" t="s">
        <v>32</v>
      </c>
      <c r="AX343" s="14" t="s">
        <v>83</v>
      </c>
      <c r="AY343" s="174" t="s">
        <v>190</v>
      </c>
    </row>
    <row r="344" spans="2:65" s="1" customFormat="1" ht="24.2" customHeight="1">
      <c r="B344" s="32"/>
      <c r="C344" s="136" t="s">
        <v>1001</v>
      </c>
      <c r="D344" s="136" t="s">
        <v>193</v>
      </c>
      <c r="E344" s="137" t="s">
        <v>2647</v>
      </c>
      <c r="F344" s="138" t="s">
        <v>2648</v>
      </c>
      <c r="G344" s="139" t="s">
        <v>435</v>
      </c>
      <c r="H344" s="140">
        <v>100</v>
      </c>
      <c r="I344" s="141"/>
      <c r="J344" s="142">
        <f>ROUND(I344*H344,2)</f>
        <v>0</v>
      </c>
      <c r="K344" s="138" t="s">
        <v>1</v>
      </c>
      <c r="L344" s="32"/>
      <c r="M344" s="143" t="s">
        <v>1</v>
      </c>
      <c r="N344" s="144" t="s">
        <v>41</v>
      </c>
      <c r="P344" s="145">
        <f>O344*H344</f>
        <v>0</v>
      </c>
      <c r="Q344" s="145">
        <v>0</v>
      </c>
      <c r="R344" s="145">
        <f>Q344*H344</f>
        <v>0</v>
      </c>
      <c r="S344" s="145">
        <v>0</v>
      </c>
      <c r="T344" s="146">
        <f>S344*H344</f>
        <v>0</v>
      </c>
      <c r="AR344" s="147" t="s">
        <v>217</v>
      </c>
      <c r="AT344" s="147" t="s">
        <v>193</v>
      </c>
      <c r="AU344" s="147" t="s">
        <v>85</v>
      </c>
      <c r="AY344" s="17" t="s">
        <v>190</v>
      </c>
      <c r="BE344" s="148">
        <f>IF(N344="základní",J344,0)</f>
        <v>0</v>
      </c>
      <c r="BF344" s="148">
        <f>IF(N344="snížená",J344,0)</f>
        <v>0</v>
      </c>
      <c r="BG344" s="148">
        <f>IF(N344="zákl. přenesená",J344,0)</f>
        <v>0</v>
      </c>
      <c r="BH344" s="148">
        <f>IF(N344="sníž. přenesená",J344,0)</f>
        <v>0</v>
      </c>
      <c r="BI344" s="148">
        <f>IF(N344="nulová",J344,0)</f>
        <v>0</v>
      </c>
      <c r="BJ344" s="17" t="s">
        <v>83</v>
      </c>
      <c r="BK344" s="148">
        <f>ROUND(I344*H344,2)</f>
        <v>0</v>
      </c>
      <c r="BL344" s="17" t="s">
        <v>217</v>
      </c>
      <c r="BM344" s="147" t="s">
        <v>2429</v>
      </c>
    </row>
    <row r="345" spans="2:65" s="1" customFormat="1">
      <c r="B345" s="32"/>
      <c r="D345" s="153" t="s">
        <v>202</v>
      </c>
      <c r="F345" s="154" t="s">
        <v>2649</v>
      </c>
      <c r="I345" s="151"/>
      <c r="L345" s="32"/>
      <c r="M345" s="152"/>
      <c r="T345" s="56"/>
      <c r="AT345" s="17" t="s">
        <v>202</v>
      </c>
      <c r="AU345" s="17" t="s">
        <v>85</v>
      </c>
    </row>
    <row r="346" spans="2:65" s="11" customFormat="1" ht="22.9" customHeight="1">
      <c r="B346" s="124"/>
      <c r="D346" s="125" t="s">
        <v>75</v>
      </c>
      <c r="E346" s="134" t="s">
        <v>391</v>
      </c>
      <c r="F346" s="134" t="s">
        <v>392</v>
      </c>
      <c r="I346" s="127"/>
      <c r="J346" s="135">
        <f>BK346</f>
        <v>0</v>
      </c>
      <c r="L346" s="124"/>
      <c r="M346" s="129"/>
      <c r="P346" s="130">
        <f>SUM(P347:P350)</f>
        <v>0</v>
      </c>
      <c r="R346" s="130">
        <f>SUM(R347:R350)</f>
        <v>0</v>
      </c>
      <c r="T346" s="131">
        <f>SUM(T347:T350)</f>
        <v>0</v>
      </c>
      <c r="AR346" s="125" t="s">
        <v>83</v>
      </c>
      <c r="AT346" s="132" t="s">
        <v>75</v>
      </c>
      <c r="AU346" s="132" t="s">
        <v>83</v>
      </c>
      <c r="AY346" s="125" t="s">
        <v>190</v>
      </c>
      <c r="BK346" s="133">
        <f>SUM(BK347:BK350)</f>
        <v>0</v>
      </c>
    </row>
    <row r="347" spans="2:65" s="1" customFormat="1" ht="16.5" customHeight="1">
      <c r="B347" s="32"/>
      <c r="C347" s="136" t="s">
        <v>1010</v>
      </c>
      <c r="D347" s="136" t="s">
        <v>193</v>
      </c>
      <c r="E347" s="137" t="s">
        <v>2650</v>
      </c>
      <c r="F347" s="138" t="s">
        <v>2651</v>
      </c>
      <c r="G347" s="139" t="s">
        <v>284</v>
      </c>
      <c r="H347" s="140">
        <v>13.57</v>
      </c>
      <c r="I347" s="141"/>
      <c r="J347" s="142">
        <f>ROUND(I347*H347,2)</f>
        <v>0</v>
      </c>
      <c r="K347" s="138" t="s">
        <v>197</v>
      </c>
      <c r="L347" s="32"/>
      <c r="M347" s="143" t="s">
        <v>1</v>
      </c>
      <c r="N347" s="144" t="s">
        <v>41</v>
      </c>
      <c r="P347" s="145">
        <f>O347*H347</f>
        <v>0</v>
      </c>
      <c r="Q347" s="145">
        <v>0</v>
      </c>
      <c r="R347" s="145">
        <f>Q347*H347</f>
        <v>0</v>
      </c>
      <c r="S347" s="145">
        <v>0</v>
      </c>
      <c r="T347" s="146">
        <f>S347*H347</f>
        <v>0</v>
      </c>
      <c r="AR347" s="147" t="s">
        <v>217</v>
      </c>
      <c r="AT347" s="147" t="s">
        <v>193</v>
      </c>
      <c r="AU347" s="147" t="s">
        <v>85</v>
      </c>
      <c r="AY347" s="17" t="s">
        <v>190</v>
      </c>
      <c r="BE347" s="148">
        <f>IF(N347="základní",J347,0)</f>
        <v>0</v>
      </c>
      <c r="BF347" s="148">
        <f>IF(N347="snížená",J347,0)</f>
        <v>0</v>
      </c>
      <c r="BG347" s="148">
        <f>IF(N347="zákl. přenesená",J347,0)</f>
        <v>0</v>
      </c>
      <c r="BH347" s="148">
        <f>IF(N347="sníž. přenesená",J347,0)</f>
        <v>0</v>
      </c>
      <c r="BI347" s="148">
        <f>IF(N347="nulová",J347,0)</f>
        <v>0</v>
      </c>
      <c r="BJ347" s="17" t="s">
        <v>83</v>
      </c>
      <c r="BK347" s="148">
        <f>ROUND(I347*H347,2)</f>
        <v>0</v>
      </c>
      <c r="BL347" s="17" t="s">
        <v>217</v>
      </c>
      <c r="BM347" s="147" t="s">
        <v>2433</v>
      </c>
    </row>
    <row r="348" spans="2:65" s="1" customFormat="1">
      <c r="B348" s="32"/>
      <c r="D348" s="149" t="s">
        <v>200</v>
      </c>
      <c r="F348" s="150" t="s">
        <v>2652</v>
      </c>
      <c r="I348" s="151"/>
      <c r="L348" s="32"/>
      <c r="M348" s="152"/>
      <c r="T348" s="56"/>
      <c r="AT348" s="17" t="s">
        <v>200</v>
      </c>
      <c r="AU348" s="17" t="s">
        <v>85</v>
      </c>
    </row>
    <row r="349" spans="2:65" s="12" customFormat="1">
      <c r="B349" s="160"/>
      <c r="D349" s="153" t="s">
        <v>256</v>
      </c>
      <c r="E349" s="161" t="s">
        <v>1</v>
      </c>
      <c r="F349" s="162" t="s">
        <v>2653</v>
      </c>
      <c r="H349" s="163">
        <v>13.57</v>
      </c>
      <c r="I349" s="164"/>
      <c r="L349" s="160"/>
      <c r="M349" s="165"/>
      <c r="T349" s="166"/>
      <c r="AT349" s="161" t="s">
        <v>256</v>
      </c>
      <c r="AU349" s="161" t="s">
        <v>85</v>
      </c>
      <c r="AV349" s="12" t="s">
        <v>85</v>
      </c>
      <c r="AW349" s="12" t="s">
        <v>32</v>
      </c>
      <c r="AX349" s="12" t="s">
        <v>76</v>
      </c>
      <c r="AY349" s="161" t="s">
        <v>190</v>
      </c>
    </row>
    <row r="350" spans="2:65" s="14" customFormat="1">
      <c r="B350" s="173"/>
      <c r="D350" s="153" t="s">
        <v>256</v>
      </c>
      <c r="E350" s="174" t="s">
        <v>1</v>
      </c>
      <c r="F350" s="175" t="s">
        <v>267</v>
      </c>
      <c r="H350" s="176">
        <v>13.57</v>
      </c>
      <c r="I350" s="177"/>
      <c r="L350" s="173"/>
      <c r="M350" s="178"/>
      <c r="T350" s="179"/>
      <c r="AT350" s="174" t="s">
        <v>256</v>
      </c>
      <c r="AU350" s="174" t="s">
        <v>85</v>
      </c>
      <c r="AV350" s="14" t="s">
        <v>217</v>
      </c>
      <c r="AW350" s="14" t="s">
        <v>32</v>
      </c>
      <c r="AX350" s="14" t="s">
        <v>83</v>
      </c>
      <c r="AY350" s="174" t="s">
        <v>190</v>
      </c>
    </row>
    <row r="351" spans="2:65" s="11" customFormat="1" ht="22.9" customHeight="1">
      <c r="B351" s="124"/>
      <c r="D351" s="125" t="s">
        <v>75</v>
      </c>
      <c r="E351" s="134" t="s">
        <v>445</v>
      </c>
      <c r="F351" s="134" t="s">
        <v>446</v>
      </c>
      <c r="I351" s="127"/>
      <c r="J351" s="135">
        <f>BK351</f>
        <v>0</v>
      </c>
      <c r="L351" s="124"/>
      <c r="M351" s="129"/>
      <c r="P351" s="130">
        <f>SUM(P352:P377)</f>
        <v>0</v>
      </c>
      <c r="R351" s="130">
        <f>SUM(R352:R377)</f>
        <v>0</v>
      </c>
      <c r="T351" s="131">
        <f>SUM(T352:T377)</f>
        <v>0</v>
      </c>
      <c r="AR351" s="125" t="s">
        <v>83</v>
      </c>
      <c r="AT351" s="132" t="s">
        <v>75</v>
      </c>
      <c r="AU351" s="132" t="s">
        <v>83</v>
      </c>
      <c r="AY351" s="125" t="s">
        <v>190</v>
      </c>
      <c r="BK351" s="133">
        <f>SUM(BK352:BK377)</f>
        <v>0</v>
      </c>
    </row>
    <row r="352" spans="2:65" s="1" customFormat="1" ht="16.5" customHeight="1">
      <c r="B352" s="32"/>
      <c r="C352" s="136" t="s">
        <v>1015</v>
      </c>
      <c r="D352" s="136" t="s">
        <v>193</v>
      </c>
      <c r="E352" s="137" t="s">
        <v>2427</v>
      </c>
      <c r="F352" s="138" t="s">
        <v>2428</v>
      </c>
      <c r="G352" s="139" t="s">
        <v>380</v>
      </c>
      <c r="H352" s="140">
        <v>43.662999999999997</v>
      </c>
      <c r="I352" s="141"/>
      <c r="J352" s="142">
        <f>ROUND(I352*H352,2)</f>
        <v>0</v>
      </c>
      <c r="K352" s="138" t="s">
        <v>197</v>
      </c>
      <c r="L352" s="32"/>
      <c r="M352" s="143" t="s">
        <v>1</v>
      </c>
      <c r="N352" s="144" t="s">
        <v>41</v>
      </c>
      <c r="P352" s="145">
        <f>O352*H352</f>
        <v>0</v>
      </c>
      <c r="Q352" s="145">
        <v>0</v>
      </c>
      <c r="R352" s="145">
        <f>Q352*H352</f>
        <v>0</v>
      </c>
      <c r="S352" s="145">
        <v>0</v>
      </c>
      <c r="T352" s="146">
        <f>S352*H352</f>
        <v>0</v>
      </c>
      <c r="AR352" s="147" t="s">
        <v>217</v>
      </c>
      <c r="AT352" s="147" t="s">
        <v>193</v>
      </c>
      <c r="AU352" s="147" t="s">
        <v>85</v>
      </c>
      <c r="AY352" s="17" t="s">
        <v>190</v>
      </c>
      <c r="BE352" s="148">
        <f>IF(N352="základní",J352,0)</f>
        <v>0</v>
      </c>
      <c r="BF352" s="148">
        <f>IF(N352="snížená",J352,0)</f>
        <v>0</v>
      </c>
      <c r="BG352" s="148">
        <f>IF(N352="zákl. přenesená",J352,0)</f>
        <v>0</v>
      </c>
      <c r="BH352" s="148">
        <f>IF(N352="sníž. přenesená",J352,0)</f>
        <v>0</v>
      </c>
      <c r="BI352" s="148">
        <f>IF(N352="nulová",J352,0)</f>
        <v>0</v>
      </c>
      <c r="BJ352" s="17" t="s">
        <v>83</v>
      </c>
      <c r="BK352" s="148">
        <f>ROUND(I352*H352,2)</f>
        <v>0</v>
      </c>
      <c r="BL352" s="17" t="s">
        <v>217</v>
      </c>
      <c r="BM352" s="147" t="s">
        <v>2437</v>
      </c>
    </row>
    <row r="353" spans="2:65" s="1" customFormat="1">
      <c r="B353" s="32"/>
      <c r="D353" s="149" t="s">
        <v>200</v>
      </c>
      <c r="F353" s="150" t="s">
        <v>2430</v>
      </c>
      <c r="I353" s="151"/>
      <c r="L353" s="32"/>
      <c r="M353" s="152"/>
      <c r="T353" s="56"/>
      <c r="AT353" s="17" t="s">
        <v>200</v>
      </c>
      <c r="AU353" s="17" t="s">
        <v>85</v>
      </c>
    </row>
    <row r="354" spans="2:65" s="12" customFormat="1">
      <c r="B354" s="160"/>
      <c r="D354" s="153" t="s">
        <v>256</v>
      </c>
      <c r="E354" s="161" t="s">
        <v>1</v>
      </c>
      <c r="F354" s="162" t="s">
        <v>2654</v>
      </c>
      <c r="H354" s="163">
        <v>43.662999999999997</v>
      </c>
      <c r="I354" s="164"/>
      <c r="L354" s="160"/>
      <c r="M354" s="165"/>
      <c r="T354" s="166"/>
      <c r="AT354" s="161" t="s">
        <v>256</v>
      </c>
      <c r="AU354" s="161" t="s">
        <v>85</v>
      </c>
      <c r="AV354" s="12" t="s">
        <v>85</v>
      </c>
      <c r="AW354" s="12" t="s">
        <v>32</v>
      </c>
      <c r="AX354" s="12" t="s">
        <v>76</v>
      </c>
      <c r="AY354" s="161" t="s">
        <v>190</v>
      </c>
    </row>
    <row r="355" spans="2:65" s="14" customFormat="1">
      <c r="B355" s="173"/>
      <c r="D355" s="153" t="s">
        <v>256</v>
      </c>
      <c r="E355" s="174" t="s">
        <v>1</v>
      </c>
      <c r="F355" s="175" t="s">
        <v>267</v>
      </c>
      <c r="H355" s="176">
        <v>43.662999999999997</v>
      </c>
      <c r="I355" s="177"/>
      <c r="L355" s="173"/>
      <c r="M355" s="178"/>
      <c r="T355" s="179"/>
      <c r="AT355" s="174" t="s">
        <v>256</v>
      </c>
      <c r="AU355" s="174" t="s">
        <v>85</v>
      </c>
      <c r="AV355" s="14" t="s">
        <v>217</v>
      </c>
      <c r="AW355" s="14" t="s">
        <v>32</v>
      </c>
      <c r="AX355" s="14" t="s">
        <v>83</v>
      </c>
      <c r="AY355" s="174" t="s">
        <v>190</v>
      </c>
    </row>
    <row r="356" spans="2:65" s="1" customFormat="1" ht="24.2" customHeight="1">
      <c r="B356" s="32"/>
      <c r="C356" s="136" t="s">
        <v>1021</v>
      </c>
      <c r="D356" s="136" t="s">
        <v>193</v>
      </c>
      <c r="E356" s="137" t="s">
        <v>2431</v>
      </c>
      <c r="F356" s="138" t="s">
        <v>2432</v>
      </c>
      <c r="G356" s="139" t="s">
        <v>380</v>
      </c>
      <c r="H356" s="140">
        <v>63.314</v>
      </c>
      <c r="I356" s="141"/>
      <c r="J356" s="142">
        <f>ROUND(I356*H356,2)</f>
        <v>0</v>
      </c>
      <c r="K356" s="138" t="s">
        <v>197</v>
      </c>
      <c r="L356" s="32"/>
      <c r="M356" s="143" t="s">
        <v>1</v>
      </c>
      <c r="N356" s="144" t="s">
        <v>41</v>
      </c>
      <c r="P356" s="145">
        <f>O356*H356</f>
        <v>0</v>
      </c>
      <c r="Q356" s="145">
        <v>0</v>
      </c>
      <c r="R356" s="145">
        <f>Q356*H356</f>
        <v>0</v>
      </c>
      <c r="S356" s="145">
        <v>0</v>
      </c>
      <c r="T356" s="146">
        <f>S356*H356</f>
        <v>0</v>
      </c>
      <c r="AR356" s="147" t="s">
        <v>217</v>
      </c>
      <c r="AT356" s="147" t="s">
        <v>193</v>
      </c>
      <c r="AU356" s="147" t="s">
        <v>85</v>
      </c>
      <c r="AY356" s="17" t="s">
        <v>190</v>
      </c>
      <c r="BE356" s="148">
        <f>IF(N356="základní",J356,0)</f>
        <v>0</v>
      </c>
      <c r="BF356" s="148">
        <f>IF(N356="snížená",J356,0)</f>
        <v>0</v>
      </c>
      <c r="BG356" s="148">
        <f>IF(N356="zákl. přenesená",J356,0)</f>
        <v>0</v>
      </c>
      <c r="BH356" s="148">
        <f>IF(N356="sníž. přenesená",J356,0)</f>
        <v>0</v>
      </c>
      <c r="BI356" s="148">
        <f>IF(N356="nulová",J356,0)</f>
        <v>0</v>
      </c>
      <c r="BJ356" s="17" t="s">
        <v>83</v>
      </c>
      <c r="BK356" s="148">
        <f>ROUND(I356*H356,2)</f>
        <v>0</v>
      </c>
      <c r="BL356" s="17" t="s">
        <v>217</v>
      </c>
      <c r="BM356" s="147" t="s">
        <v>2442</v>
      </c>
    </row>
    <row r="357" spans="2:65" s="1" customFormat="1">
      <c r="B357" s="32"/>
      <c r="D357" s="149" t="s">
        <v>200</v>
      </c>
      <c r="F357" s="150" t="s">
        <v>2434</v>
      </c>
      <c r="I357" s="151"/>
      <c r="L357" s="32"/>
      <c r="M357" s="152"/>
      <c r="T357" s="56"/>
      <c r="AT357" s="17" t="s">
        <v>200</v>
      </c>
      <c r="AU357" s="17" t="s">
        <v>85</v>
      </c>
    </row>
    <row r="358" spans="2:65" s="1" customFormat="1" ht="24.2" customHeight="1">
      <c r="B358" s="32"/>
      <c r="C358" s="136" t="s">
        <v>1027</v>
      </c>
      <c r="D358" s="136" t="s">
        <v>193</v>
      </c>
      <c r="E358" s="137" t="s">
        <v>2435</v>
      </c>
      <c r="F358" s="138" t="s">
        <v>2436</v>
      </c>
      <c r="G358" s="139" t="s">
        <v>380</v>
      </c>
      <c r="H358" s="140">
        <v>569.82600000000002</v>
      </c>
      <c r="I358" s="141"/>
      <c r="J358" s="142">
        <f>ROUND(I358*H358,2)</f>
        <v>0</v>
      </c>
      <c r="K358" s="138" t="s">
        <v>197</v>
      </c>
      <c r="L358" s="32"/>
      <c r="M358" s="143" t="s">
        <v>1</v>
      </c>
      <c r="N358" s="144" t="s">
        <v>41</v>
      </c>
      <c r="P358" s="145">
        <f>O358*H358</f>
        <v>0</v>
      </c>
      <c r="Q358" s="145">
        <v>0</v>
      </c>
      <c r="R358" s="145">
        <f>Q358*H358</f>
        <v>0</v>
      </c>
      <c r="S358" s="145">
        <v>0</v>
      </c>
      <c r="T358" s="146">
        <f>S358*H358</f>
        <v>0</v>
      </c>
      <c r="AR358" s="147" t="s">
        <v>217</v>
      </c>
      <c r="AT358" s="147" t="s">
        <v>193</v>
      </c>
      <c r="AU358" s="147" t="s">
        <v>85</v>
      </c>
      <c r="AY358" s="17" t="s">
        <v>190</v>
      </c>
      <c r="BE358" s="148">
        <f>IF(N358="základní",J358,0)</f>
        <v>0</v>
      </c>
      <c r="BF358" s="148">
        <f>IF(N358="snížená",J358,0)</f>
        <v>0</v>
      </c>
      <c r="BG358" s="148">
        <f>IF(N358="zákl. přenesená",J358,0)</f>
        <v>0</v>
      </c>
      <c r="BH358" s="148">
        <f>IF(N358="sníž. přenesená",J358,0)</f>
        <v>0</v>
      </c>
      <c r="BI358" s="148">
        <f>IF(N358="nulová",J358,0)</f>
        <v>0</v>
      </c>
      <c r="BJ358" s="17" t="s">
        <v>83</v>
      </c>
      <c r="BK358" s="148">
        <f>ROUND(I358*H358,2)</f>
        <v>0</v>
      </c>
      <c r="BL358" s="17" t="s">
        <v>217</v>
      </c>
      <c r="BM358" s="147" t="s">
        <v>2446</v>
      </c>
    </row>
    <row r="359" spans="2:65" s="1" customFormat="1">
      <c r="B359" s="32"/>
      <c r="D359" s="149" t="s">
        <v>200</v>
      </c>
      <c r="F359" s="150" t="s">
        <v>2438</v>
      </c>
      <c r="I359" s="151"/>
      <c r="L359" s="32"/>
      <c r="M359" s="152"/>
      <c r="T359" s="56"/>
      <c r="AT359" s="17" t="s">
        <v>200</v>
      </c>
      <c r="AU359" s="17" t="s">
        <v>85</v>
      </c>
    </row>
    <row r="360" spans="2:65" s="12" customFormat="1">
      <c r="B360" s="160"/>
      <c r="D360" s="153" t="s">
        <v>256</v>
      </c>
      <c r="E360" s="161" t="s">
        <v>1</v>
      </c>
      <c r="F360" s="162" t="s">
        <v>2655</v>
      </c>
      <c r="H360" s="163">
        <v>569.82600000000002</v>
      </c>
      <c r="I360" s="164"/>
      <c r="L360" s="160"/>
      <c r="M360" s="165"/>
      <c r="T360" s="166"/>
      <c r="AT360" s="161" t="s">
        <v>256</v>
      </c>
      <c r="AU360" s="161" t="s">
        <v>85</v>
      </c>
      <c r="AV360" s="12" t="s">
        <v>85</v>
      </c>
      <c r="AW360" s="12" t="s">
        <v>32</v>
      </c>
      <c r="AX360" s="12" t="s">
        <v>76</v>
      </c>
      <c r="AY360" s="161" t="s">
        <v>190</v>
      </c>
    </row>
    <row r="361" spans="2:65" s="14" customFormat="1">
      <c r="B361" s="173"/>
      <c r="D361" s="153" t="s">
        <v>256</v>
      </c>
      <c r="E361" s="174" t="s">
        <v>1</v>
      </c>
      <c r="F361" s="175" t="s">
        <v>267</v>
      </c>
      <c r="H361" s="176">
        <v>569.82600000000002</v>
      </c>
      <c r="I361" s="177"/>
      <c r="L361" s="173"/>
      <c r="M361" s="178"/>
      <c r="T361" s="179"/>
      <c r="AT361" s="174" t="s">
        <v>256</v>
      </c>
      <c r="AU361" s="174" t="s">
        <v>85</v>
      </c>
      <c r="AV361" s="14" t="s">
        <v>217</v>
      </c>
      <c r="AW361" s="14" t="s">
        <v>32</v>
      </c>
      <c r="AX361" s="14" t="s">
        <v>83</v>
      </c>
      <c r="AY361" s="174" t="s">
        <v>190</v>
      </c>
    </row>
    <row r="362" spans="2:65" s="1" customFormat="1" ht="37.9" customHeight="1">
      <c r="B362" s="32"/>
      <c r="C362" s="136" t="s">
        <v>94</v>
      </c>
      <c r="D362" s="136" t="s">
        <v>193</v>
      </c>
      <c r="E362" s="137" t="s">
        <v>2656</v>
      </c>
      <c r="F362" s="138" t="s">
        <v>2657</v>
      </c>
      <c r="G362" s="139" t="s">
        <v>380</v>
      </c>
      <c r="H362" s="140">
        <v>6.484</v>
      </c>
      <c r="I362" s="141"/>
      <c r="J362" s="142">
        <f>ROUND(I362*H362,2)</f>
        <v>0</v>
      </c>
      <c r="K362" s="138" t="s">
        <v>197</v>
      </c>
      <c r="L362" s="32"/>
      <c r="M362" s="143" t="s">
        <v>1</v>
      </c>
      <c r="N362" s="144" t="s">
        <v>41</v>
      </c>
      <c r="P362" s="145">
        <f>O362*H362</f>
        <v>0</v>
      </c>
      <c r="Q362" s="145">
        <v>0</v>
      </c>
      <c r="R362" s="145">
        <f>Q362*H362</f>
        <v>0</v>
      </c>
      <c r="S362" s="145">
        <v>0</v>
      </c>
      <c r="T362" s="146">
        <f>S362*H362</f>
        <v>0</v>
      </c>
      <c r="AR362" s="147" t="s">
        <v>217</v>
      </c>
      <c r="AT362" s="147" t="s">
        <v>193</v>
      </c>
      <c r="AU362" s="147" t="s">
        <v>85</v>
      </c>
      <c r="AY362" s="17" t="s">
        <v>190</v>
      </c>
      <c r="BE362" s="148">
        <f>IF(N362="základní",J362,0)</f>
        <v>0</v>
      </c>
      <c r="BF362" s="148">
        <f>IF(N362="snížená",J362,0)</f>
        <v>0</v>
      </c>
      <c r="BG362" s="148">
        <f>IF(N362="zákl. přenesená",J362,0)</f>
        <v>0</v>
      </c>
      <c r="BH362" s="148">
        <f>IF(N362="sníž. přenesená",J362,0)</f>
        <v>0</v>
      </c>
      <c r="BI362" s="148">
        <f>IF(N362="nulová",J362,0)</f>
        <v>0</v>
      </c>
      <c r="BJ362" s="17" t="s">
        <v>83</v>
      </c>
      <c r="BK362" s="148">
        <f>ROUND(I362*H362,2)</f>
        <v>0</v>
      </c>
      <c r="BL362" s="17" t="s">
        <v>217</v>
      </c>
      <c r="BM362" s="147" t="s">
        <v>2658</v>
      </c>
    </row>
    <row r="363" spans="2:65" s="1" customFormat="1">
      <c r="B363" s="32"/>
      <c r="D363" s="149" t="s">
        <v>200</v>
      </c>
      <c r="F363" s="150" t="s">
        <v>2659</v>
      </c>
      <c r="I363" s="151"/>
      <c r="L363" s="32"/>
      <c r="M363" s="152"/>
      <c r="T363" s="56"/>
      <c r="AT363" s="17" t="s">
        <v>200</v>
      </c>
      <c r="AU363" s="17" t="s">
        <v>85</v>
      </c>
    </row>
    <row r="364" spans="2:65" s="12" customFormat="1">
      <c r="B364" s="160"/>
      <c r="D364" s="153" t="s">
        <v>256</v>
      </c>
      <c r="E364" s="161" t="s">
        <v>1</v>
      </c>
      <c r="F364" s="162" t="s">
        <v>2660</v>
      </c>
      <c r="H364" s="163">
        <v>6.484</v>
      </c>
      <c r="I364" s="164"/>
      <c r="L364" s="160"/>
      <c r="M364" s="165"/>
      <c r="T364" s="166"/>
      <c r="AT364" s="161" t="s">
        <v>256</v>
      </c>
      <c r="AU364" s="161" t="s">
        <v>85</v>
      </c>
      <c r="AV364" s="12" t="s">
        <v>85</v>
      </c>
      <c r="AW364" s="12" t="s">
        <v>32</v>
      </c>
      <c r="AX364" s="12" t="s">
        <v>76</v>
      </c>
      <c r="AY364" s="161" t="s">
        <v>190</v>
      </c>
    </row>
    <row r="365" spans="2:65" s="14" customFormat="1">
      <c r="B365" s="173"/>
      <c r="D365" s="153" t="s">
        <v>256</v>
      </c>
      <c r="E365" s="174" t="s">
        <v>1</v>
      </c>
      <c r="F365" s="175" t="s">
        <v>267</v>
      </c>
      <c r="H365" s="176">
        <v>6.484</v>
      </c>
      <c r="I365" s="177"/>
      <c r="L365" s="173"/>
      <c r="M365" s="178"/>
      <c r="T365" s="179"/>
      <c r="AT365" s="174" t="s">
        <v>256</v>
      </c>
      <c r="AU365" s="174" t="s">
        <v>85</v>
      </c>
      <c r="AV365" s="14" t="s">
        <v>217</v>
      </c>
      <c r="AW365" s="14" t="s">
        <v>32</v>
      </c>
      <c r="AX365" s="14" t="s">
        <v>83</v>
      </c>
      <c r="AY365" s="174" t="s">
        <v>190</v>
      </c>
    </row>
    <row r="366" spans="2:65" s="1" customFormat="1" ht="44.25" customHeight="1">
      <c r="B366" s="32"/>
      <c r="C366" s="136" t="s">
        <v>98</v>
      </c>
      <c r="D366" s="136" t="s">
        <v>193</v>
      </c>
      <c r="E366" s="137" t="s">
        <v>2440</v>
      </c>
      <c r="F366" s="138" t="s">
        <v>2441</v>
      </c>
      <c r="G366" s="139" t="s">
        <v>380</v>
      </c>
      <c r="H366" s="140">
        <v>43.662999999999997</v>
      </c>
      <c r="I366" s="141"/>
      <c r="J366" s="142">
        <f>ROUND(I366*H366,2)</f>
        <v>0</v>
      </c>
      <c r="K366" s="138" t="s">
        <v>197</v>
      </c>
      <c r="L366" s="32"/>
      <c r="M366" s="143" t="s">
        <v>1</v>
      </c>
      <c r="N366" s="144" t="s">
        <v>41</v>
      </c>
      <c r="P366" s="145">
        <f>O366*H366</f>
        <v>0</v>
      </c>
      <c r="Q366" s="145">
        <v>0</v>
      </c>
      <c r="R366" s="145">
        <f>Q366*H366</f>
        <v>0</v>
      </c>
      <c r="S366" s="145">
        <v>0</v>
      </c>
      <c r="T366" s="146">
        <f>S366*H366</f>
        <v>0</v>
      </c>
      <c r="AR366" s="147" t="s">
        <v>217</v>
      </c>
      <c r="AT366" s="147" t="s">
        <v>193</v>
      </c>
      <c r="AU366" s="147" t="s">
        <v>85</v>
      </c>
      <c r="AY366" s="17" t="s">
        <v>190</v>
      </c>
      <c r="BE366" s="148">
        <f>IF(N366="základní",J366,0)</f>
        <v>0</v>
      </c>
      <c r="BF366" s="148">
        <f>IF(N366="snížená",J366,0)</f>
        <v>0</v>
      </c>
      <c r="BG366" s="148">
        <f>IF(N366="zákl. přenesená",J366,0)</f>
        <v>0</v>
      </c>
      <c r="BH366" s="148">
        <f>IF(N366="sníž. přenesená",J366,0)</f>
        <v>0</v>
      </c>
      <c r="BI366" s="148">
        <f>IF(N366="nulová",J366,0)</f>
        <v>0</v>
      </c>
      <c r="BJ366" s="17" t="s">
        <v>83</v>
      </c>
      <c r="BK366" s="148">
        <f>ROUND(I366*H366,2)</f>
        <v>0</v>
      </c>
      <c r="BL366" s="17" t="s">
        <v>217</v>
      </c>
      <c r="BM366" s="147" t="s">
        <v>2661</v>
      </c>
    </row>
    <row r="367" spans="2:65" s="1" customFormat="1">
      <c r="B367" s="32"/>
      <c r="D367" s="149" t="s">
        <v>200</v>
      </c>
      <c r="F367" s="150" t="s">
        <v>2443</v>
      </c>
      <c r="I367" s="151"/>
      <c r="L367" s="32"/>
      <c r="M367" s="152"/>
      <c r="T367" s="56"/>
      <c r="AT367" s="17" t="s">
        <v>200</v>
      </c>
      <c r="AU367" s="17" t="s">
        <v>85</v>
      </c>
    </row>
    <row r="368" spans="2:65" s="12" customFormat="1">
      <c r="B368" s="160"/>
      <c r="D368" s="153" t="s">
        <v>256</v>
      </c>
      <c r="E368" s="161" t="s">
        <v>1</v>
      </c>
      <c r="F368" s="162" t="s">
        <v>2654</v>
      </c>
      <c r="H368" s="163">
        <v>43.662999999999997</v>
      </c>
      <c r="I368" s="164"/>
      <c r="L368" s="160"/>
      <c r="M368" s="165"/>
      <c r="T368" s="166"/>
      <c r="AT368" s="161" t="s">
        <v>256</v>
      </c>
      <c r="AU368" s="161" t="s">
        <v>85</v>
      </c>
      <c r="AV368" s="12" t="s">
        <v>85</v>
      </c>
      <c r="AW368" s="12" t="s">
        <v>32</v>
      </c>
      <c r="AX368" s="12" t="s">
        <v>76</v>
      </c>
      <c r="AY368" s="161" t="s">
        <v>190</v>
      </c>
    </row>
    <row r="369" spans="2:65" s="14" customFormat="1">
      <c r="B369" s="173"/>
      <c r="D369" s="153" t="s">
        <v>256</v>
      </c>
      <c r="E369" s="174" t="s">
        <v>1</v>
      </c>
      <c r="F369" s="175" t="s">
        <v>267</v>
      </c>
      <c r="H369" s="176">
        <v>43.662999999999997</v>
      </c>
      <c r="I369" s="177"/>
      <c r="L369" s="173"/>
      <c r="M369" s="178"/>
      <c r="T369" s="179"/>
      <c r="AT369" s="174" t="s">
        <v>256</v>
      </c>
      <c r="AU369" s="174" t="s">
        <v>85</v>
      </c>
      <c r="AV369" s="14" t="s">
        <v>217</v>
      </c>
      <c r="AW369" s="14" t="s">
        <v>32</v>
      </c>
      <c r="AX369" s="14" t="s">
        <v>83</v>
      </c>
      <c r="AY369" s="174" t="s">
        <v>190</v>
      </c>
    </row>
    <row r="370" spans="2:65" s="1" customFormat="1" ht="44.25" customHeight="1">
      <c r="B370" s="32"/>
      <c r="C370" s="136" t="s">
        <v>1043</v>
      </c>
      <c r="D370" s="136" t="s">
        <v>193</v>
      </c>
      <c r="E370" s="137" t="s">
        <v>2662</v>
      </c>
      <c r="F370" s="138" t="s">
        <v>627</v>
      </c>
      <c r="G370" s="139" t="s">
        <v>380</v>
      </c>
      <c r="H370" s="140">
        <v>8.7780000000000005</v>
      </c>
      <c r="I370" s="141"/>
      <c r="J370" s="142">
        <f>ROUND(I370*H370,2)</f>
        <v>0</v>
      </c>
      <c r="K370" s="138" t="s">
        <v>197</v>
      </c>
      <c r="L370" s="32"/>
      <c r="M370" s="143" t="s">
        <v>1</v>
      </c>
      <c r="N370" s="144" t="s">
        <v>41</v>
      </c>
      <c r="P370" s="145">
        <f>O370*H370</f>
        <v>0</v>
      </c>
      <c r="Q370" s="145">
        <v>0</v>
      </c>
      <c r="R370" s="145">
        <f>Q370*H370</f>
        <v>0</v>
      </c>
      <c r="S370" s="145">
        <v>0</v>
      </c>
      <c r="T370" s="146">
        <f>S370*H370</f>
        <v>0</v>
      </c>
      <c r="AR370" s="147" t="s">
        <v>217</v>
      </c>
      <c r="AT370" s="147" t="s">
        <v>193</v>
      </c>
      <c r="AU370" s="147" t="s">
        <v>85</v>
      </c>
      <c r="AY370" s="17" t="s">
        <v>190</v>
      </c>
      <c r="BE370" s="148">
        <f>IF(N370="základní",J370,0)</f>
        <v>0</v>
      </c>
      <c r="BF370" s="148">
        <f>IF(N370="snížená",J370,0)</f>
        <v>0</v>
      </c>
      <c r="BG370" s="148">
        <f>IF(N370="zákl. přenesená",J370,0)</f>
        <v>0</v>
      </c>
      <c r="BH370" s="148">
        <f>IF(N370="sníž. přenesená",J370,0)</f>
        <v>0</v>
      </c>
      <c r="BI370" s="148">
        <f>IF(N370="nulová",J370,0)</f>
        <v>0</v>
      </c>
      <c r="BJ370" s="17" t="s">
        <v>83</v>
      </c>
      <c r="BK370" s="148">
        <f>ROUND(I370*H370,2)</f>
        <v>0</v>
      </c>
      <c r="BL370" s="17" t="s">
        <v>217</v>
      </c>
      <c r="BM370" s="147" t="s">
        <v>2663</v>
      </c>
    </row>
    <row r="371" spans="2:65" s="1" customFormat="1">
      <c r="B371" s="32"/>
      <c r="D371" s="149" t="s">
        <v>200</v>
      </c>
      <c r="F371" s="150" t="s">
        <v>2664</v>
      </c>
      <c r="I371" s="151"/>
      <c r="L371" s="32"/>
      <c r="M371" s="152"/>
      <c r="T371" s="56"/>
      <c r="AT371" s="17" t="s">
        <v>200</v>
      </c>
      <c r="AU371" s="17" t="s">
        <v>85</v>
      </c>
    </row>
    <row r="372" spans="2:65" s="12" customFormat="1">
      <c r="B372" s="160"/>
      <c r="D372" s="153" t="s">
        <v>256</v>
      </c>
      <c r="E372" s="161" t="s">
        <v>1</v>
      </c>
      <c r="F372" s="162" t="s">
        <v>2665</v>
      </c>
      <c r="H372" s="163">
        <v>8.7780000000000005</v>
      </c>
      <c r="I372" s="164"/>
      <c r="L372" s="160"/>
      <c r="M372" s="165"/>
      <c r="T372" s="166"/>
      <c r="AT372" s="161" t="s">
        <v>256</v>
      </c>
      <c r="AU372" s="161" t="s">
        <v>85</v>
      </c>
      <c r="AV372" s="12" t="s">
        <v>85</v>
      </c>
      <c r="AW372" s="12" t="s">
        <v>32</v>
      </c>
      <c r="AX372" s="12" t="s">
        <v>76</v>
      </c>
      <c r="AY372" s="161" t="s">
        <v>190</v>
      </c>
    </row>
    <row r="373" spans="2:65" s="14" customFormat="1">
      <c r="B373" s="173"/>
      <c r="D373" s="153" t="s">
        <v>256</v>
      </c>
      <c r="E373" s="174" t="s">
        <v>1</v>
      </c>
      <c r="F373" s="175" t="s">
        <v>267</v>
      </c>
      <c r="H373" s="176">
        <v>8.7780000000000005</v>
      </c>
      <c r="I373" s="177"/>
      <c r="L373" s="173"/>
      <c r="M373" s="178"/>
      <c r="T373" s="179"/>
      <c r="AT373" s="174" t="s">
        <v>256</v>
      </c>
      <c r="AU373" s="174" t="s">
        <v>85</v>
      </c>
      <c r="AV373" s="14" t="s">
        <v>217</v>
      </c>
      <c r="AW373" s="14" t="s">
        <v>32</v>
      </c>
      <c r="AX373" s="14" t="s">
        <v>83</v>
      </c>
      <c r="AY373" s="174" t="s">
        <v>190</v>
      </c>
    </row>
    <row r="374" spans="2:65" s="1" customFormat="1" ht="44.25" customHeight="1">
      <c r="B374" s="32"/>
      <c r="C374" s="136" t="s">
        <v>1050</v>
      </c>
      <c r="D374" s="136" t="s">
        <v>193</v>
      </c>
      <c r="E374" s="137" t="s">
        <v>2666</v>
      </c>
      <c r="F374" s="138" t="s">
        <v>1273</v>
      </c>
      <c r="G374" s="139" t="s">
        <v>380</v>
      </c>
      <c r="H374" s="140">
        <v>4.3890000000000002</v>
      </c>
      <c r="I374" s="141"/>
      <c r="J374" s="142">
        <f>ROUND(I374*H374,2)</f>
        <v>0</v>
      </c>
      <c r="K374" s="138" t="s">
        <v>197</v>
      </c>
      <c r="L374" s="32"/>
      <c r="M374" s="143" t="s">
        <v>1</v>
      </c>
      <c r="N374" s="144" t="s">
        <v>41</v>
      </c>
      <c r="P374" s="145">
        <f>O374*H374</f>
        <v>0</v>
      </c>
      <c r="Q374" s="145">
        <v>0</v>
      </c>
      <c r="R374" s="145">
        <f>Q374*H374</f>
        <v>0</v>
      </c>
      <c r="S374" s="145">
        <v>0</v>
      </c>
      <c r="T374" s="146">
        <f>S374*H374</f>
        <v>0</v>
      </c>
      <c r="AR374" s="147" t="s">
        <v>217</v>
      </c>
      <c r="AT374" s="147" t="s">
        <v>193</v>
      </c>
      <c r="AU374" s="147" t="s">
        <v>85</v>
      </c>
      <c r="AY374" s="17" t="s">
        <v>190</v>
      </c>
      <c r="BE374" s="148">
        <f>IF(N374="základní",J374,0)</f>
        <v>0</v>
      </c>
      <c r="BF374" s="148">
        <f>IF(N374="snížená",J374,0)</f>
        <v>0</v>
      </c>
      <c r="BG374" s="148">
        <f>IF(N374="zákl. přenesená",J374,0)</f>
        <v>0</v>
      </c>
      <c r="BH374" s="148">
        <f>IF(N374="sníž. přenesená",J374,0)</f>
        <v>0</v>
      </c>
      <c r="BI374" s="148">
        <f>IF(N374="nulová",J374,0)</f>
        <v>0</v>
      </c>
      <c r="BJ374" s="17" t="s">
        <v>83</v>
      </c>
      <c r="BK374" s="148">
        <f>ROUND(I374*H374,2)</f>
        <v>0</v>
      </c>
      <c r="BL374" s="17" t="s">
        <v>217</v>
      </c>
      <c r="BM374" s="147" t="s">
        <v>2667</v>
      </c>
    </row>
    <row r="375" spans="2:65" s="1" customFormat="1">
      <c r="B375" s="32"/>
      <c r="D375" s="149" t="s">
        <v>200</v>
      </c>
      <c r="F375" s="150" t="s">
        <v>2668</v>
      </c>
      <c r="I375" s="151"/>
      <c r="L375" s="32"/>
      <c r="M375" s="152"/>
      <c r="T375" s="56"/>
      <c r="AT375" s="17" t="s">
        <v>200</v>
      </c>
      <c r="AU375" s="17" t="s">
        <v>85</v>
      </c>
    </row>
    <row r="376" spans="2:65" s="12" customFormat="1">
      <c r="B376" s="160"/>
      <c r="D376" s="153" t="s">
        <v>256</v>
      </c>
      <c r="E376" s="161" t="s">
        <v>1</v>
      </c>
      <c r="F376" s="162" t="s">
        <v>2669</v>
      </c>
      <c r="H376" s="163">
        <v>4.3890000000000002</v>
      </c>
      <c r="I376" s="164"/>
      <c r="L376" s="160"/>
      <c r="M376" s="165"/>
      <c r="T376" s="166"/>
      <c r="AT376" s="161" t="s">
        <v>256</v>
      </c>
      <c r="AU376" s="161" t="s">
        <v>85</v>
      </c>
      <c r="AV376" s="12" t="s">
        <v>85</v>
      </c>
      <c r="AW376" s="12" t="s">
        <v>32</v>
      </c>
      <c r="AX376" s="12" t="s">
        <v>76</v>
      </c>
      <c r="AY376" s="161" t="s">
        <v>190</v>
      </c>
    </row>
    <row r="377" spans="2:65" s="14" customFormat="1">
      <c r="B377" s="173"/>
      <c r="D377" s="153" t="s">
        <v>256</v>
      </c>
      <c r="E377" s="174" t="s">
        <v>1</v>
      </c>
      <c r="F377" s="175" t="s">
        <v>267</v>
      </c>
      <c r="H377" s="176">
        <v>4.3890000000000002</v>
      </c>
      <c r="I377" s="177"/>
      <c r="L377" s="173"/>
      <c r="M377" s="178"/>
      <c r="T377" s="179"/>
      <c r="AT377" s="174" t="s">
        <v>256</v>
      </c>
      <c r="AU377" s="174" t="s">
        <v>85</v>
      </c>
      <c r="AV377" s="14" t="s">
        <v>217</v>
      </c>
      <c r="AW377" s="14" t="s">
        <v>32</v>
      </c>
      <c r="AX377" s="14" t="s">
        <v>83</v>
      </c>
      <c r="AY377" s="174" t="s">
        <v>190</v>
      </c>
    </row>
    <row r="378" spans="2:65" s="11" customFormat="1" ht="22.9" customHeight="1">
      <c r="B378" s="124"/>
      <c r="D378" s="125" t="s">
        <v>75</v>
      </c>
      <c r="E378" s="134" t="s">
        <v>1282</v>
      </c>
      <c r="F378" s="134" t="s">
        <v>1283</v>
      </c>
      <c r="I378" s="127"/>
      <c r="J378" s="135">
        <f>BK378</f>
        <v>0</v>
      </c>
      <c r="L378" s="124"/>
      <c r="M378" s="129"/>
      <c r="P378" s="130">
        <f>SUM(P379:P380)</f>
        <v>0</v>
      </c>
      <c r="R378" s="130">
        <f>SUM(R379:R380)</f>
        <v>0</v>
      </c>
      <c r="T378" s="131">
        <f>SUM(T379:T380)</f>
        <v>0</v>
      </c>
      <c r="AR378" s="125" t="s">
        <v>83</v>
      </c>
      <c r="AT378" s="132" t="s">
        <v>75</v>
      </c>
      <c r="AU378" s="132" t="s">
        <v>83</v>
      </c>
      <c r="AY378" s="125" t="s">
        <v>190</v>
      </c>
      <c r="BK378" s="133">
        <f>SUM(BK379:BK380)</f>
        <v>0</v>
      </c>
    </row>
    <row r="379" spans="2:65" s="1" customFormat="1" ht="24.2" customHeight="1">
      <c r="B379" s="32"/>
      <c r="C379" s="136" t="s">
        <v>1056</v>
      </c>
      <c r="D379" s="136" t="s">
        <v>193</v>
      </c>
      <c r="E379" s="137" t="s">
        <v>2670</v>
      </c>
      <c r="F379" s="138" t="s">
        <v>2671</v>
      </c>
      <c r="G379" s="139" t="s">
        <v>380</v>
      </c>
      <c r="H379" s="140">
        <v>111.04</v>
      </c>
      <c r="I379" s="141"/>
      <c r="J379" s="142">
        <f>ROUND(I379*H379,2)</f>
        <v>0</v>
      </c>
      <c r="K379" s="138" t="s">
        <v>197</v>
      </c>
      <c r="L379" s="32"/>
      <c r="M379" s="143" t="s">
        <v>1</v>
      </c>
      <c r="N379" s="144" t="s">
        <v>41</v>
      </c>
      <c r="P379" s="145">
        <f>O379*H379</f>
        <v>0</v>
      </c>
      <c r="Q379" s="145">
        <v>0</v>
      </c>
      <c r="R379" s="145">
        <f>Q379*H379</f>
        <v>0</v>
      </c>
      <c r="S379" s="145">
        <v>0</v>
      </c>
      <c r="T379" s="146">
        <f>S379*H379</f>
        <v>0</v>
      </c>
      <c r="AR379" s="147" t="s">
        <v>217</v>
      </c>
      <c r="AT379" s="147" t="s">
        <v>193</v>
      </c>
      <c r="AU379" s="147" t="s">
        <v>85</v>
      </c>
      <c r="AY379" s="17" t="s">
        <v>190</v>
      </c>
      <c r="BE379" s="148">
        <f>IF(N379="základní",J379,0)</f>
        <v>0</v>
      </c>
      <c r="BF379" s="148">
        <f>IF(N379="snížená",J379,0)</f>
        <v>0</v>
      </c>
      <c r="BG379" s="148">
        <f>IF(N379="zákl. přenesená",J379,0)</f>
        <v>0</v>
      </c>
      <c r="BH379" s="148">
        <f>IF(N379="sníž. přenesená",J379,0)</f>
        <v>0</v>
      </c>
      <c r="BI379" s="148">
        <f>IF(N379="nulová",J379,0)</f>
        <v>0</v>
      </c>
      <c r="BJ379" s="17" t="s">
        <v>83</v>
      </c>
      <c r="BK379" s="148">
        <f>ROUND(I379*H379,2)</f>
        <v>0</v>
      </c>
      <c r="BL379" s="17" t="s">
        <v>217</v>
      </c>
      <c r="BM379" s="147" t="s">
        <v>2672</v>
      </c>
    </row>
    <row r="380" spans="2:65" s="1" customFormat="1">
      <c r="B380" s="32"/>
      <c r="D380" s="149" t="s">
        <v>200</v>
      </c>
      <c r="F380" s="150" t="s">
        <v>2673</v>
      </c>
      <c r="I380" s="151"/>
      <c r="L380" s="32"/>
      <c r="M380" s="203"/>
      <c r="N380" s="157"/>
      <c r="O380" s="157"/>
      <c r="P380" s="157"/>
      <c r="Q380" s="157"/>
      <c r="R380" s="157"/>
      <c r="S380" s="157"/>
      <c r="T380" s="204"/>
      <c r="AT380" s="17" t="s">
        <v>200</v>
      </c>
      <c r="AU380" s="17" t="s">
        <v>85</v>
      </c>
    </row>
    <row r="381" spans="2:65" s="1" customFormat="1" ht="6.95" customHeight="1">
      <c r="B381" s="44"/>
      <c r="C381" s="45"/>
      <c r="D381" s="45"/>
      <c r="E381" s="45"/>
      <c r="F381" s="45"/>
      <c r="G381" s="45"/>
      <c r="H381" s="45"/>
      <c r="I381" s="45"/>
      <c r="J381" s="45"/>
      <c r="K381" s="45"/>
      <c r="L381" s="32"/>
    </row>
  </sheetData>
  <sheetProtection algorithmName="SHA-512" hashValue="/vD4lXdYzqz8HjGLfXhXr2GJBWFabymXq9T+bHKZHAB7aX+cKAuXHHHOOdVOdHDARaBoP3OHepop6akOd5ZG+Q==" saltValue="c5v+1rKTO4Yb3HaK++PHFoOH4Bkz6Snknim3s95kazrSzIcZTF/w1wxa58j1OgIQ/+8p1/2Z0nIbGTskDx5NBg==" spinCount="100000" sheet="1" objects="1" scenarios="1" formatColumns="0" formatRows="0" autoFilter="0"/>
  <autoFilter ref="C127:K380" xr:uid="{00000000-0009-0000-0000-000008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hyperlinks>
    <hyperlink ref="F132" r:id="rId1" xr:uid="{00000000-0004-0000-0800-000000000000}"/>
    <hyperlink ref="F137" r:id="rId2" xr:uid="{00000000-0004-0000-0800-000001000000}"/>
    <hyperlink ref="F139" r:id="rId3" xr:uid="{00000000-0004-0000-0800-000002000000}"/>
    <hyperlink ref="F141" r:id="rId4" xr:uid="{00000000-0004-0000-0800-000003000000}"/>
    <hyperlink ref="F143" r:id="rId5" xr:uid="{00000000-0004-0000-0800-000004000000}"/>
    <hyperlink ref="F145" r:id="rId6" xr:uid="{00000000-0004-0000-0800-000005000000}"/>
    <hyperlink ref="F147" r:id="rId7" xr:uid="{00000000-0004-0000-0800-000006000000}"/>
    <hyperlink ref="F149" r:id="rId8" xr:uid="{00000000-0004-0000-0800-000007000000}"/>
    <hyperlink ref="F151" r:id="rId9" xr:uid="{00000000-0004-0000-0800-000008000000}"/>
    <hyperlink ref="F155" r:id="rId10" xr:uid="{00000000-0004-0000-0800-000009000000}"/>
    <hyperlink ref="F157" r:id="rId11" xr:uid="{00000000-0004-0000-0800-00000A000000}"/>
    <hyperlink ref="F159" r:id="rId12" xr:uid="{00000000-0004-0000-0800-00000B000000}"/>
    <hyperlink ref="F161" r:id="rId13" xr:uid="{00000000-0004-0000-0800-00000C000000}"/>
    <hyperlink ref="F165" r:id="rId14" xr:uid="{00000000-0004-0000-0800-00000D000000}"/>
    <hyperlink ref="F167" r:id="rId15" xr:uid="{00000000-0004-0000-0800-00000E000000}"/>
    <hyperlink ref="F169" r:id="rId16" xr:uid="{00000000-0004-0000-0800-00000F000000}"/>
    <hyperlink ref="F173" r:id="rId17" xr:uid="{00000000-0004-0000-0800-000010000000}"/>
    <hyperlink ref="F177" r:id="rId18" xr:uid="{00000000-0004-0000-0800-000011000000}"/>
    <hyperlink ref="F179" r:id="rId19" xr:uid="{00000000-0004-0000-0800-000012000000}"/>
    <hyperlink ref="F181" r:id="rId20" xr:uid="{00000000-0004-0000-0800-000013000000}"/>
    <hyperlink ref="F185" r:id="rId21" xr:uid="{00000000-0004-0000-0800-000014000000}"/>
    <hyperlink ref="F189" r:id="rId22" xr:uid="{00000000-0004-0000-0800-000015000000}"/>
    <hyperlink ref="F191" r:id="rId23" xr:uid="{00000000-0004-0000-0800-000016000000}"/>
    <hyperlink ref="F196" r:id="rId24" xr:uid="{00000000-0004-0000-0800-000017000000}"/>
    <hyperlink ref="F203" r:id="rId25" xr:uid="{00000000-0004-0000-0800-000018000000}"/>
    <hyperlink ref="F205" r:id="rId26" xr:uid="{00000000-0004-0000-0800-000019000000}"/>
    <hyperlink ref="F210" r:id="rId27" xr:uid="{00000000-0004-0000-0800-00001A000000}"/>
    <hyperlink ref="F212" r:id="rId28" xr:uid="{00000000-0004-0000-0800-00001B000000}"/>
    <hyperlink ref="F214" r:id="rId29" xr:uid="{00000000-0004-0000-0800-00001C000000}"/>
    <hyperlink ref="F216" r:id="rId30" xr:uid="{00000000-0004-0000-0800-00001D000000}"/>
    <hyperlink ref="F221" r:id="rId31" xr:uid="{00000000-0004-0000-0800-00001E000000}"/>
    <hyperlink ref="F225" r:id="rId32" xr:uid="{00000000-0004-0000-0800-00001F000000}"/>
    <hyperlink ref="F229" r:id="rId33" xr:uid="{00000000-0004-0000-0800-000020000000}"/>
    <hyperlink ref="F233" r:id="rId34" xr:uid="{00000000-0004-0000-0800-000021000000}"/>
    <hyperlink ref="F238" r:id="rId35" xr:uid="{00000000-0004-0000-0800-000022000000}"/>
    <hyperlink ref="F240" r:id="rId36" xr:uid="{00000000-0004-0000-0800-000023000000}"/>
    <hyperlink ref="F242" r:id="rId37" xr:uid="{00000000-0004-0000-0800-000024000000}"/>
    <hyperlink ref="F244" r:id="rId38" xr:uid="{00000000-0004-0000-0800-000025000000}"/>
    <hyperlink ref="F247" r:id="rId39" xr:uid="{00000000-0004-0000-0800-000026000000}"/>
    <hyperlink ref="F249" r:id="rId40" xr:uid="{00000000-0004-0000-0800-000027000000}"/>
    <hyperlink ref="F251" r:id="rId41" xr:uid="{00000000-0004-0000-0800-000028000000}"/>
    <hyperlink ref="F253" r:id="rId42" xr:uid="{00000000-0004-0000-0800-000029000000}"/>
    <hyperlink ref="F255" r:id="rId43" xr:uid="{00000000-0004-0000-0800-00002A000000}"/>
    <hyperlink ref="F260" r:id="rId44" xr:uid="{00000000-0004-0000-0800-00002B000000}"/>
    <hyperlink ref="F265" r:id="rId45" xr:uid="{00000000-0004-0000-0800-00002C000000}"/>
    <hyperlink ref="F270" r:id="rId46" xr:uid="{00000000-0004-0000-0800-00002D000000}"/>
    <hyperlink ref="F275" r:id="rId47" xr:uid="{00000000-0004-0000-0800-00002E000000}"/>
    <hyperlink ref="F279" r:id="rId48" xr:uid="{00000000-0004-0000-0800-00002F000000}"/>
    <hyperlink ref="F282" r:id="rId49" xr:uid="{00000000-0004-0000-0800-000030000000}"/>
    <hyperlink ref="F285" r:id="rId50" xr:uid="{00000000-0004-0000-0800-000031000000}"/>
    <hyperlink ref="F289" r:id="rId51" xr:uid="{00000000-0004-0000-0800-000032000000}"/>
    <hyperlink ref="F292" r:id="rId52" xr:uid="{00000000-0004-0000-0800-000033000000}"/>
    <hyperlink ref="F296" r:id="rId53" xr:uid="{00000000-0004-0000-0800-000034000000}"/>
    <hyperlink ref="F300" r:id="rId54" xr:uid="{00000000-0004-0000-0800-000035000000}"/>
    <hyperlink ref="F303" r:id="rId55" xr:uid="{00000000-0004-0000-0800-000036000000}"/>
    <hyperlink ref="F305" r:id="rId56" xr:uid="{00000000-0004-0000-0800-000037000000}"/>
    <hyperlink ref="F307" r:id="rId57" xr:uid="{00000000-0004-0000-0800-000038000000}"/>
    <hyperlink ref="F311" r:id="rId58" xr:uid="{00000000-0004-0000-0800-000039000000}"/>
    <hyperlink ref="F313" r:id="rId59" xr:uid="{00000000-0004-0000-0800-00003A000000}"/>
    <hyperlink ref="F315" r:id="rId60" xr:uid="{00000000-0004-0000-0800-00003B000000}"/>
    <hyperlink ref="F317" r:id="rId61" xr:uid="{00000000-0004-0000-0800-00003C000000}"/>
    <hyperlink ref="F319" r:id="rId62" xr:uid="{00000000-0004-0000-0800-00003D000000}"/>
    <hyperlink ref="F321" r:id="rId63" xr:uid="{00000000-0004-0000-0800-00003E000000}"/>
    <hyperlink ref="F323" r:id="rId64" xr:uid="{00000000-0004-0000-0800-00003F000000}"/>
    <hyperlink ref="F325" r:id="rId65" xr:uid="{00000000-0004-0000-0800-000040000000}"/>
    <hyperlink ref="F328" r:id="rId66" xr:uid="{00000000-0004-0000-0800-000041000000}"/>
    <hyperlink ref="F331" r:id="rId67" xr:uid="{00000000-0004-0000-0800-000042000000}"/>
    <hyperlink ref="F333" r:id="rId68" xr:uid="{00000000-0004-0000-0800-000043000000}"/>
    <hyperlink ref="F335" r:id="rId69" xr:uid="{00000000-0004-0000-0800-000044000000}"/>
    <hyperlink ref="F337" r:id="rId70" xr:uid="{00000000-0004-0000-0800-000045000000}"/>
    <hyperlink ref="F341" r:id="rId71" xr:uid="{00000000-0004-0000-0800-000046000000}"/>
    <hyperlink ref="F348" r:id="rId72" xr:uid="{00000000-0004-0000-0800-000047000000}"/>
    <hyperlink ref="F353" r:id="rId73" xr:uid="{00000000-0004-0000-0800-000048000000}"/>
    <hyperlink ref="F357" r:id="rId74" xr:uid="{00000000-0004-0000-0800-000049000000}"/>
    <hyperlink ref="F359" r:id="rId75" xr:uid="{00000000-0004-0000-0800-00004A000000}"/>
    <hyperlink ref="F363" r:id="rId76" xr:uid="{00000000-0004-0000-0800-00004B000000}"/>
    <hyperlink ref="F367" r:id="rId77" xr:uid="{00000000-0004-0000-0800-00004C000000}"/>
    <hyperlink ref="F371" r:id="rId78" xr:uid="{00000000-0004-0000-0800-00004D000000}"/>
    <hyperlink ref="F375" r:id="rId79" xr:uid="{00000000-0004-0000-0800-00004E000000}"/>
    <hyperlink ref="F380" r:id="rId80" xr:uid="{00000000-0004-0000-0800-00004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A32B2E2267375469008E38119F63959" ma:contentTypeVersion="18" ma:contentTypeDescription="Vytvoří nový dokument" ma:contentTypeScope="" ma:versionID="2863a13dde06d242035fcecf40ab736c">
  <xsd:schema xmlns:xsd="http://www.w3.org/2001/XMLSchema" xmlns:xs="http://www.w3.org/2001/XMLSchema" xmlns:p="http://schemas.microsoft.com/office/2006/metadata/properties" xmlns:ns2="fd68fad1-0095-4833-a47b-64aef15883cb" xmlns:ns3="aa89a38b-b577-47c0-bdcd-4c63c0edf134" targetNamespace="http://schemas.microsoft.com/office/2006/metadata/properties" ma:root="true" ma:fieldsID="2110e7f7d5ae750a4946ce51b1dbe872" ns2:_="" ns3:_="">
    <xsd:import namespace="fd68fad1-0095-4833-a47b-64aef15883cb"/>
    <xsd:import namespace="aa89a38b-b577-47c0-bdcd-4c63c0edf1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68fad1-0095-4833-a47b-64aef15883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2a66d7d9-cccb-4f20-ae22-1ff9eb8ad5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89a38b-b577-47c0-bdcd-4c63c0edf13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0f1802d-f254-42b8-9f07-455c27d7c56b}" ma:internalName="TaxCatchAll" ma:showField="CatchAllData" ma:web="aa89a38b-b577-47c0-bdcd-4c63c0edf1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d68fad1-0095-4833-a47b-64aef15883cb">
      <Terms xmlns="http://schemas.microsoft.com/office/infopath/2007/PartnerControls"/>
    </lcf76f155ced4ddcb4097134ff3c332f>
    <TaxCatchAll xmlns="aa89a38b-b577-47c0-bdcd-4c63c0edf134" xsi:nil="true"/>
  </documentManagement>
</p:properties>
</file>

<file path=customXml/itemProps1.xml><?xml version="1.0" encoding="utf-8"?>
<ds:datastoreItem xmlns:ds="http://schemas.openxmlformats.org/officeDocument/2006/customXml" ds:itemID="{CD6CBCE0-1AC7-428B-92D8-F13B38CF071E}"/>
</file>

<file path=customXml/itemProps2.xml><?xml version="1.0" encoding="utf-8"?>
<ds:datastoreItem xmlns:ds="http://schemas.openxmlformats.org/officeDocument/2006/customXml" ds:itemID="{866894CD-461C-4EE7-98DB-74EE1851E867}"/>
</file>

<file path=customXml/itemProps3.xml><?xml version="1.0" encoding="utf-8"?>
<ds:datastoreItem xmlns:ds="http://schemas.openxmlformats.org/officeDocument/2006/customXml" ds:itemID="{E2301922-6599-4971-96DA-9E4F0CB84A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Jitka Čiháková</dc:creator>
  <cp:keywords/>
  <dc:description/>
  <cp:lastModifiedBy>Zhorný Jan, Ing.</cp:lastModifiedBy>
  <cp:revision/>
  <dcterms:created xsi:type="dcterms:W3CDTF">2022-07-13T08:02:00Z</dcterms:created>
  <dcterms:modified xsi:type="dcterms:W3CDTF">2025-10-06T08:22:27Z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0x0101007A32B2E2267375469008E38119F63959</vt:lpwstr>
  </property>
  <property fmtid="{D5CDD505-2E9C-101B-9397-08002B2CF9AE}" pid="3" name="MediaServiceImageTags">
    <vt:lpwstr/>
  </property>
</Properties>
</file>